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2092" windowHeight="9372"/>
  </bookViews>
  <sheets>
    <sheet name="Approved Budget 063019" sheetId="1" r:id="rId1"/>
  </sheets>
  <definedNames>
    <definedName name="_xlnm.Print_Titles" localSheetId="0">'Approved Budget 063019'!$1:$1</definedName>
    <definedName name="QB_COLUMN_2921" localSheetId="0" hidden="1">'Approved Budget 063019'!$R$1</definedName>
    <definedName name="QB_COLUMN_29210" localSheetId="0" hidden="1">'Approved Budget 063019'!$O$1</definedName>
    <definedName name="QB_COLUMN_29211" localSheetId="0" hidden="1">'Approved Budget 063019'!$P$1</definedName>
    <definedName name="QB_COLUMN_29212" localSheetId="0" hidden="1">'Approved Budget 063019'!#REF!</definedName>
    <definedName name="QB_COLUMN_2922" localSheetId="0" hidden="1">'Approved Budget 063019'!$S$1</definedName>
    <definedName name="QB_COLUMN_2923" localSheetId="0" hidden="1">'Approved Budget 063019'!$H$1</definedName>
    <definedName name="QB_COLUMN_2924" localSheetId="0" hidden="1">'Approved Budget 063019'!$I$1</definedName>
    <definedName name="QB_COLUMN_2925" localSheetId="0" hidden="1">'Approved Budget 063019'!$J$1</definedName>
    <definedName name="QB_COLUMN_2926" localSheetId="0" hidden="1">'Approved Budget 063019'!$K$1</definedName>
    <definedName name="QB_COLUMN_2927" localSheetId="0" hidden="1">'Approved Budget 063019'!$L$1</definedName>
    <definedName name="QB_COLUMN_2928" localSheetId="0" hidden="1">'Approved Budget 063019'!$M$1</definedName>
    <definedName name="QB_COLUMN_2929" localSheetId="0" hidden="1">'Approved Budget 063019'!$N$1</definedName>
    <definedName name="QB_COLUMN_2930" localSheetId="0" hidden="1">'Approved Budget 063019'!$T$1</definedName>
    <definedName name="QB_DATA_0" localSheetId="0" hidden="1">'Approved Budget 063019'!$5:$5,'Approved Budget 063019'!$6:$6,'Approved Budget 063019'!$7:$7,'Approved Budget 063019'!$8:$8,'Approved Budget 063019'!$9:$9,'Approved Budget 063019'!$10:$10,'Approved Budget 063019'!#REF!,'Approved Budget 063019'!$11:$11,'Approved Budget 063019'!$12:$12,'Approved Budget 063019'!$15:$15,'Approved Budget 063019'!$16:$16,'Approved Budget 063019'!$17:$17,'Approved Budget 063019'!$18:$18,'Approved Budget 063019'!$19:$19,'Approved Budget 063019'!$22:$22,'Approved Budget 063019'!$23:$23</definedName>
    <definedName name="QB_DATA_1" localSheetId="0" hidden="1">'Approved Budget 063019'!$24:$24,'Approved Budget 063019'!$25:$25,'Approved Budget 063019'!$26:$26,'Approved Budget 063019'!$28:$28,'Approved Budget 063019'!$29:$29,'Approved Budget 063019'!$33:$33,'Approved Budget 063019'!$43:$43,'Approved Budget 063019'!$45:$45,'Approved Budget 063019'!$46:$46,'Approved Budget 063019'!$48:$48,'Approved Budget 063019'!$50:$50,'Approved Budget 063019'!$51:$51,'Approved Budget 063019'!$54:$54,'Approved Budget 063019'!$55:$55,'Approved Budget 063019'!$58:$58,'Approved Budget 063019'!$59:$59</definedName>
    <definedName name="QB_DATA_2" localSheetId="0" hidden="1">'Approved Budget 063019'!$60:$60,'Approved Budget 063019'!$63:$63,'Approved Budget 063019'!$65:$65,'Approved Budget 063019'!$70:$70,'Approved Budget 063019'!$71:$71,'Approved Budget 063019'!$72:$72,'Approved Budget 063019'!$76:$76,'Approved Budget 063019'!$77:$77,'Approved Budget 063019'!$78:$78,'Approved Budget 063019'!$79:$79,'Approved Budget 063019'!$80:$80,'Approved Budget 063019'!$81:$81,'Approved Budget 063019'!$82:$82,'Approved Budget 063019'!$83:$83,'Approved Budget 063019'!$84:$84,'Approved Budget 063019'!$85:$85</definedName>
    <definedName name="QB_DATA_3" localSheetId="0" hidden="1">'Approved Budget 063019'!$86:$86,'Approved Budget 063019'!$87:$87,'Approved Budget 063019'!$88:$88,'Approved Budget 063019'!$89:$89,'Approved Budget 063019'!$90:$90,'Approved Budget 063019'!$91:$91,'Approved Budget 063019'!$92:$92,'Approved Budget 063019'!$93:$93,'Approved Budget 063019'!$94:$94,'Approved Budget 063019'!$96:$96,'Approved Budget 063019'!$97:$97,'Approved Budget 063019'!$98:$98,'Approved Budget 063019'!$99:$99,'Approved Budget 063019'!$100:$100,'Approved Budget 063019'!$101:$101,'Approved Budget 063019'!$102:$102</definedName>
    <definedName name="QB_DATA_4" localSheetId="0" hidden="1">'Approved Budget 063019'!$103:$103,'Approved Budget 063019'!$104:$104,'Approved Budget 063019'!$105:$105,'Approved Budget 063019'!$106:$106,'Approved Budget 063019'!$107:$107,'Approved Budget 063019'!$111:$111,'Approved Budget 063019'!$112:$112,'Approved Budget 063019'!$113:$113,'Approved Budget 063019'!$114:$114,'Approved Budget 063019'!$115:$115,'Approved Budget 063019'!$116:$116,'Approved Budget 063019'!$117:$117,'Approved Budget 063019'!$118:$118,'Approved Budget 063019'!$119:$119,'Approved Budget 063019'!$120:$120,'Approved Budget 063019'!$121:$121</definedName>
    <definedName name="QB_DATA_5" localSheetId="0" hidden="1">'Approved Budget 063019'!$122:$122,'Approved Budget 063019'!$127:$127,'Approved Budget 063019'!$129:$129,'Approved Budget 063019'!$134:$134,'Approved Budget 063019'!$136:$136,'Approved Budget 063019'!$137:$137,'Approved Budget 063019'!$140:$140,'Approved Budget 063019'!$147:$147,'Approved Budget 063019'!$148:$148,'Approved Budget 063019'!$157:$157,'Approved Budget 063019'!$158:$158</definedName>
    <definedName name="QB_FORMULA_0" localSheetId="0" hidden="1">'Approved Budget 063019'!$T$5,'Approved Budget 063019'!$T$6,'Approved Budget 063019'!$T$7,'Approved Budget 063019'!$T$8,'Approved Budget 063019'!$T$9,'Approved Budget 063019'!$T$10,'Approved Budget 063019'!#REF!,'Approved Budget 063019'!$T$11,'Approved Budget 063019'!$T$12,'Approved Budget 063019'!$R$13,'Approved Budget 063019'!$S$13,'Approved Budget 063019'!$H$13,'Approved Budget 063019'!$I$13,'Approved Budget 063019'!$J$13,'Approved Budget 063019'!$K$13,'Approved Budget 063019'!$L$13</definedName>
    <definedName name="QB_FORMULA_1" localSheetId="0" hidden="1">'Approved Budget 063019'!$M$13,'Approved Budget 063019'!$N$13,'Approved Budget 063019'!$O$13,'Approved Budget 063019'!$P$13,'Approved Budget 063019'!#REF!,'Approved Budget 063019'!$T$13,'Approved Budget 063019'!$T$15,'Approved Budget 063019'!$T$16,'Approved Budget 063019'!$T$17,'Approved Budget 063019'!$T$18,'Approved Budget 063019'!$T$19,'Approved Budget 063019'!$R$20,'Approved Budget 063019'!$S$20,'Approved Budget 063019'!$H$20,'Approved Budget 063019'!$I$20,'Approved Budget 063019'!$J$20</definedName>
    <definedName name="QB_FORMULA_10" localSheetId="0" hidden="1">'Approved Budget 063019'!$P$61,'Approved Budget 063019'!#REF!,'Approved Budget 063019'!$T$61,'Approved Budget 063019'!$T$63,'Approved Budget 063019'!$T$65,'Approved Budget 063019'!$R$66,'Approved Budget 063019'!$S$66,'Approved Budget 063019'!$H$66,'Approved Budget 063019'!$I$66,'Approved Budget 063019'!$J$66,'Approved Budget 063019'!$K$66,'Approved Budget 063019'!$L$66,'Approved Budget 063019'!$M$66,'Approved Budget 063019'!$N$66,'Approved Budget 063019'!$O$66,'Approved Budget 063019'!$P$66</definedName>
    <definedName name="QB_FORMULA_11" localSheetId="0" hidden="1">'Approved Budget 063019'!#REF!,'Approved Budget 063019'!$T$66,'Approved Budget 063019'!$R$67,'Approved Budget 063019'!$S$67,'Approved Budget 063019'!$H$67,'Approved Budget 063019'!$I$67,'Approved Budget 063019'!$J$67,'Approved Budget 063019'!$K$67,'Approved Budget 063019'!$L$67,'Approved Budget 063019'!$M$67,'Approved Budget 063019'!$N$67,'Approved Budget 063019'!$O$67,'Approved Budget 063019'!$P$67,'Approved Budget 063019'!#REF!,'Approved Budget 063019'!$T$67,'Approved Budget 063019'!$T$70</definedName>
    <definedName name="QB_FORMULA_12" localSheetId="0" hidden="1">'Approved Budget 063019'!$T$71,'Approved Budget 063019'!$T$72,'Approved Budget 063019'!$R$73,'Approved Budget 063019'!$S$73,'Approved Budget 063019'!$H$73,'Approved Budget 063019'!$I$73,'Approved Budget 063019'!$J$73,'Approved Budget 063019'!$K$73,'Approved Budget 063019'!$L$73,'Approved Budget 063019'!$M$73,'Approved Budget 063019'!$N$73,'Approved Budget 063019'!$O$73,'Approved Budget 063019'!$P$73,'Approved Budget 063019'!#REF!,'Approved Budget 063019'!$T$73,'Approved Budget 063019'!$T$76</definedName>
    <definedName name="QB_FORMULA_13" localSheetId="0" hidden="1">'Approved Budget 063019'!$T$77,'Approved Budget 063019'!$T$78,'Approved Budget 063019'!$T$79,'Approved Budget 063019'!$T$80,'Approved Budget 063019'!$T$81,'Approved Budget 063019'!$T$82,'Approved Budget 063019'!$T$83,'Approved Budget 063019'!$T$84,'Approved Budget 063019'!$T$85,'Approved Budget 063019'!$T$86,'Approved Budget 063019'!$T$87,'Approved Budget 063019'!$T$88,'Approved Budget 063019'!$T$89,'Approved Budget 063019'!$T$90,'Approved Budget 063019'!$T$91,'Approved Budget 063019'!$T$92</definedName>
    <definedName name="QB_FORMULA_14" localSheetId="0" hidden="1">'Approved Budget 063019'!$T$93,'Approved Budget 063019'!$T$94,'Approved Budget 063019'!$T$96,'Approved Budget 063019'!$T$97,'Approved Budget 063019'!$T$98,'Approved Budget 063019'!$T$99,'Approved Budget 063019'!$T$100,'Approved Budget 063019'!$T$101,'Approved Budget 063019'!$T$102,'Approved Budget 063019'!$T$103,'Approved Budget 063019'!$T$104,'Approved Budget 063019'!$T$105,'Approved Budget 063019'!$T$106,'Approved Budget 063019'!$T$107,'Approved Budget 063019'!$R$108,'Approved Budget 063019'!$S$108</definedName>
    <definedName name="QB_FORMULA_15" localSheetId="0" hidden="1">'Approved Budget 063019'!$H$108,'Approved Budget 063019'!$I$108,'Approved Budget 063019'!$J$108,'Approved Budget 063019'!$K$108,'Approved Budget 063019'!$L$108,'Approved Budget 063019'!$M$108,'Approved Budget 063019'!$N$108,'Approved Budget 063019'!$O$108,'Approved Budget 063019'!$P$108,'Approved Budget 063019'!#REF!,'Approved Budget 063019'!$T$108,'Approved Budget 063019'!$T$111,'Approved Budget 063019'!$T$112,'Approved Budget 063019'!$T$113,'Approved Budget 063019'!$T$114,'Approved Budget 063019'!$T$115</definedName>
    <definedName name="QB_FORMULA_16" localSheetId="0" hidden="1">'Approved Budget 063019'!$T$116,'Approved Budget 063019'!$T$117,'Approved Budget 063019'!$T$118,'Approved Budget 063019'!$T$119,'Approved Budget 063019'!$T$120,'Approved Budget 063019'!$T$121,'Approved Budget 063019'!$T$122,'Approved Budget 063019'!$R$123,'Approved Budget 063019'!$S$123,'Approved Budget 063019'!$H$123,'Approved Budget 063019'!$I$123,'Approved Budget 063019'!$J$123,'Approved Budget 063019'!$K$123,'Approved Budget 063019'!$L$123,'Approved Budget 063019'!$M$123,'Approved Budget 063019'!$N$123</definedName>
    <definedName name="QB_FORMULA_17" localSheetId="0" hidden="1">'Approved Budget 063019'!$O$123,'Approved Budget 063019'!$P$123,'Approved Budget 063019'!#REF!,'Approved Budget 063019'!$T$123,'Approved Budget 063019'!$R$124,'Approved Budget 063019'!$S$124,'Approved Budget 063019'!$H$124,'Approved Budget 063019'!$I$124,'Approved Budget 063019'!$J$124,'Approved Budget 063019'!$K$124,'Approved Budget 063019'!$L$124,'Approved Budget 063019'!$M$124,'Approved Budget 063019'!$N$124,'Approved Budget 063019'!$O$124,'Approved Budget 063019'!$P$124,'Approved Budget 063019'!#REF!</definedName>
    <definedName name="QB_FORMULA_18" localSheetId="0" hidden="1">'Approved Budget 063019'!$T$124,'Approved Budget 063019'!$T$127,'Approved Budget 063019'!$R$128,'Approved Budget 063019'!$S$128,'Approved Budget 063019'!$H$128,'Approved Budget 063019'!$I$128,'Approved Budget 063019'!$J$128,'Approved Budget 063019'!$K$128,'Approved Budget 063019'!$L$128,'Approved Budget 063019'!$M$128,'Approved Budget 063019'!$N$128,'Approved Budget 063019'!$O$128,'Approved Budget 063019'!$P$128,'Approved Budget 063019'!#REF!,'Approved Budget 063019'!$T$128,'Approved Budget 063019'!$T$129</definedName>
    <definedName name="QB_FORMULA_19" localSheetId="0" hidden="1">'Approved Budget 063019'!$R$130,'Approved Budget 063019'!$S$130,'Approved Budget 063019'!$H$130,'Approved Budget 063019'!$I$130,'Approved Budget 063019'!$J$130,'Approved Budget 063019'!$K$130,'Approved Budget 063019'!$L$130,'Approved Budget 063019'!$M$130,'Approved Budget 063019'!$N$130,'Approved Budget 063019'!$O$130,'Approved Budget 063019'!$P$130,'Approved Budget 063019'!#REF!,'Approved Budget 063019'!$T$130,'Approved Budget 063019'!$T$134,'Approved Budget 063019'!$T$136,'Approved Budget 063019'!$T$137</definedName>
    <definedName name="QB_FORMULA_2" localSheetId="0" hidden="1">'Approved Budget 063019'!$K$20,'Approved Budget 063019'!$L$20,'Approved Budget 063019'!$M$20,'Approved Budget 063019'!$N$20,'Approved Budget 063019'!$O$20,'Approved Budget 063019'!$P$20,'Approved Budget 063019'!#REF!,'Approved Budget 063019'!$T$20,'Approved Budget 063019'!$T$22,'Approved Budget 063019'!$T$23,'Approved Budget 063019'!$T$24,'Approved Budget 063019'!$T$25,'Approved Budget 063019'!$T$26,'Approved Budget 063019'!$T$28,'Approved Budget 063019'!$T$29,'Approved Budget 063019'!$R$30</definedName>
    <definedName name="QB_FORMULA_20" localSheetId="0" hidden="1">'Approved Budget 063019'!$R$138,'Approved Budget 063019'!$S$138,'Approved Budget 063019'!$H$138,'Approved Budget 063019'!$I$138,'Approved Budget 063019'!$J$138,'Approved Budget 063019'!$K$138,'Approved Budget 063019'!$L$138,'Approved Budget 063019'!$M$138,'Approved Budget 063019'!$N$138,'Approved Budget 063019'!$O$138,'Approved Budget 063019'!$P$138,'Approved Budget 063019'!#REF!,'Approved Budget 063019'!$T$138,'Approved Budget 063019'!$T$140,'Approved Budget 063019'!$R$141,'Approved Budget 063019'!$S$141</definedName>
    <definedName name="QB_FORMULA_21" localSheetId="0" hidden="1">'Approved Budget 063019'!$H$141,'Approved Budget 063019'!$I$141,'Approved Budget 063019'!$J$141,'Approved Budget 063019'!$K$141,'Approved Budget 063019'!$L$141,'Approved Budget 063019'!$M$141,'Approved Budget 063019'!$N$141,'Approved Budget 063019'!$O$141,'Approved Budget 063019'!$P$141,'Approved Budget 063019'!#REF!,'Approved Budget 063019'!$T$141,'Approved Budget 063019'!$T$147,'Approved Budget 063019'!$T$148,'Approved Budget 063019'!$R$149,'Approved Budget 063019'!$S$149,'Approved Budget 063019'!$H$149</definedName>
    <definedName name="QB_FORMULA_22" localSheetId="0" hidden="1">'Approved Budget 063019'!$I$149,'Approved Budget 063019'!$J$149,'Approved Budget 063019'!$K$149,'Approved Budget 063019'!$L$149,'Approved Budget 063019'!$M$149,'Approved Budget 063019'!$N$149,'Approved Budget 063019'!$O$149,'Approved Budget 063019'!$P$149,'Approved Budget 063019'!#REF!,'Approved Budget 063019'!$T$149,'Approved Budget 063019'!$R$150,'Approved Budget 063019'!$S$150,'Approved Budget 063019'!$H$150,'Approved Budget 063019'!$I$150,'Approved Budget 063019'!$J$150,'Approved Budget 063019'!$K$150</definedName>
    <definedName name="QB_FORMULA_23" localSheetId="0" hidden="1">'Approved Budget 063019'!$L$150,'Approved Budget 063019'!$M$150,'Approved Budget 063019'!$N$150,'Approved Budget 063019'!$O$150,'Approved Budget 063019'!$P$150,'Approved Budget 063019'!#REF!,'Approved Budget 063019'!$T$150,'Approved Budget 063019'!$R$153,'Approved Budget 063019'!$S$153,'Approved Budget 063019'!$H$153,'Approved Budget 063019'!$I$153,'Approved Budget 063019'!$J$153,'Approved Budget 063019'!$K$153,'Approved Budget 063019'!$L$153,'Approved Budget 063019'!$M$153,'Approved Budget 063019'!$N$153</definedName>
    <definedName name="QB_FORMULA_24" localSheetId="0" hidden="1">'Approved Budget 063019'!$O$153,'Approved Budget 063019'!$P$153,'Approved Budget 063019'!#REF!,'Approved Budget 063019'!$T$153,'Approved Budget 063019'!$R$154,'Approved Budget 063019'!$S$154,'Approved Budget 063019'!$H$154,'Approved Budget 063019'!$I$154,'Approved Budget 063019'!$J$154,'Approved Budget 063019'!$K$154,'Approved Budget 063019'!$L$154,'Approved Budget 063019'!$M$154,'Approved Budget 063019'!$N$154,'Approved Budget 063019'!$O$154,'Approved Budget 063019'!$P$154,'Approved Budget 063019'!#REF!</definedName>
    <definedName name="QB_FORMULA_25" localSheetId="0" hidden="1">'Approved Budget 063019'!$T$154,'Approved Budget 063019'!$T$157,'Approved Budget 063019'!$T$158,'Approved Budget 063019'!$R$159,'Approved Budget 063019'!$S$159,'Approved Budget 063019'!$H$159,'Approved Budget 063019'!$I$159,'Approved Budget 063019'!$J$159,'Approved Budget 063019'!$K$159,'Approved Budget 063019'!$L$159,'Approved Budget 063019'!$M$159,'Approved Budget 063019'!$N$159,'Approved Budget 063019'!$O$159,'Approved Budget 063019'!$P$159,'Approved Budget 063019'!#REF!,'Approved Budget 063019'!$T$159</definedName>
    <definedName name="QB_FORMULA_26" localSheetId="0" hidden="1">'Approved Budget 063019'!$R$160,'Approved Budget 063019'!$S$160,'Approved Budget 063019'!$H$160,'Approved Budget 063019'!$I$160,'Approved Budget 063019'!$J$160,'Approved Budget 063019'!$K$160,'Approved Budget 063019'!$L$160,'Approved Budget 063019'!$M$160,'Approved Budget 063019'!$N$160,'Approved Budget 063019'!$O$160,'Approved Budget 063019'!$P$160,'Approved Budget 063019'!#REF!,'Approved Budget 063019'!$T$160,'Approved Budget 063019'!$R$161,'Approved Budget 063019'!$S$161,'Approved Budget 063019'!$H$161</definedName>
    <definedName name="QB_FORMULA_27" localSheetId="0" hidden="1">'Approved Budget 063019'!$I$161,'Approved Budget 063019'!$J$161,'Approved Budget 063019'!$K$161,'Approved Budget 063019'!$L$161,'Approved Budget 063019'!$M$161,'Approved Budget 063019'!$N$161,'Approved Budget 063019'!$O$161,'Approved Budget 063019'!$P$161,'Approved Budget 063019'!#REF!,'Approved Budget 063019'!$T$161</definedName>
    <definedName name="QB_FORMULA_3" localSheetId="0" hidden="1">'Approved Budget 063019'!$S$30,'Approved Budget 063019'!$H$30,'Approved Budget 063019'!$I$30,'Approved Budget 063019'!$J$30,'Approved Budget 063019'!$K$30,'Approved Budget 063019'!$L$30,'Approved Budget 063019'!$M$30,'Approved Budget 063019'!$N$30,'Approved Budget 063019'!$O$30,'Approved Budget 063019'!$P$30,'Approved Budget 063019'!#REF!,'Approved Budget 063019'!$T$30,'Approved Budget 063019'!$R$31,'Approved Budget 063019'!$S$31,'Approved Budget 063019'!$H$31,'Approved Budget 063019'!$I$31</definedName>
    <definedName name="QB_FORMULA_4" localSheetId="0" hidden="1">'Approved Budget 063019'!$J$31,'Approved Budget 063019'!$K$31,'Approved Budget 063019'!$L$31,'Approved Budget 063019'!$M$31,'Approved Budget 063019'!$N$31,'Approved Budget 063019'!$O$31,'Approved Budget 063019'!$P$31,'Approved Budget 063019'!#REF!,'Approved Budget 063019'!$T$31,'Approved Budget 063019'!$T$33,'Approved Budget 063019'!$R$34,'Approved Budget 063019'!$S$34,'Approved Budget 063019'!$H$34,'Approved Budget 063019'!$I$34,'Approved Budget 063019'!$J$34,'Approved Budget 063019'!$K$34</definedName>
    <definedName name="QB_FORMULA_5" localSheetId="0" hidden="1">'Approved Budget 063019'!$L$34,'Approved Budget 063019'!$M$34,'Approved Budget 063019'!$N$34,'Approved Budget 063019'!$O$34,'Approved Budget 063019'!$P$34,'Approved Budget 063019'!#REF!,'Approved Budget 063019'!$T$34,'Approved Budget 063019'!$R$35,'Approved Budget 063019'!$S$35,'Approved Budget 063019'!$H$35,'Approved Budget 063019'!$I$35,'Approved Budget 063019'!$J$35,'Approved Budget 063019'!$K$35,'Approved Budget 063019'!$L$35,'Approved Budget 063019'!$M$35,'Approved Budget 063019'!$N$35</definedName>
    <definedName name="QB_FORMULA_6" localSheetId="0" hidden="1">'Approved Budget 063019'!$O$35,'Approved Budget 063019'!$P$35,'Approved Budget 063019'!#REF!,'Approved Budget 063019'!$T$35,'Approved Budget 063019'!$T$43,'Approved Budget 063019'!$T$45,'Approved Budget 063019'!$T$46,'Approved Budget 063019'!$R$47,'Approved Budget 063019'!$S$47,'Approved Budget 063019'!$H$47,'Approved Budget 063019'!$I$47,'Approved Budget 063019'!$J$47,'Approved Budget 063019'!$K$47,'Approved Budget 063019'!$L$47,'Approved Budget 063019'!$M$47,'Approved Budget 063019'!$N$47</definedName>
    <definedName name="QB_FORMULA_7" localSheetId="0" hidden="1">'Approved Budget 063019'!$O$47,'Approved Budget 063019'!$P$47,'Approved Budget 063019'!#REF!,'Approved Budget 063019'!$T$47,'Approved Budget 063019'!$T$48,'Approved Budget 063019'!$T$50,'Approved Budget 063019'!$T$51,'Approved Budget 063019'!$R$52,'Approved Budget 063019'!$S$52,'Approved Budget 063019'!$H$52,'Approved Budget 063019'!$I$52,'Approved Budget 063019'!$J$52,'Approved Budget 063019'!$K$52,'Approved Budget 063019'!$L$52,'Approved Budget 063019'!$M$52,'Approved Budget 063019'!$N$52</definedName>
    <definedName name="QB_FORMULA_8" localSheetId="0" hidden="1">'Approved Budget 063019'!$O$52,'Approved Budget 063019'!$P$52,'Approved Budget 063019'!#REF!,'Approved Budget 063019'!$T$52,'Approved Budget 063019'!$T$54,'Approved Budget 063019'!$T$55,'Approved Budget 063019'!$R$56,'Approved Budget 063019'!$S$56,'Approved Budget 063019'!$H$56,'Approved Budget 063019'!$I$56,'Approved Budget 063019'!$J$56,'Approved Budget 063019'!$K$56,'Approved Budget 063019'!$L$56,'Approved Budget 063019'!$M$56,'Approved Budget 063019'!$N$56,'Approved Budget 063019'!$O$56</definedName>
    <definedName name="QB_FORMULA_9" localSheetId="0" hidden="1">'Approved Budget 063019'!$P$56,'Approved Budget 063019'!#REF!,'Approved Budget 063019'!$T$56,'Approved Budget 063019'!$T$58,'Approved Budget 063019'!$T$59,'Approved Budget 063019'!$T$60,'Approved Budget 063019'!$R$61,'Approved Budget 063019'!$S$61,'Approved Budget 063019'!$H$61,'Approved Budget 063019'!$I$61,'Approved Budget 063019'!$J$61,'Approved Budget 063019'!$K$61,'Approved Budget 063019'!$L$61,'Approved Budget 063019'!$M$61,'Approved Budget 063019'!$N$61,'Approved Budget 063019'!$O$61</definedName>
    <definedName name="QB_ROW_102260" localSheetId="0" hidden="1">'Approved Budget 063019'!$G$100</definedName>
    <definedName name="QB_ROW_103260" localSheetId="0" hidden="1">'Approved Budget 063019'!$G$106</definedName>
    <definedName name="QB_ROW_109260" localSheetId="0" hidden="1">'Approved Budget 063019'!$G$92</definedName>
    <definedName name="QB_ROW_11260" localSheetId="0" hidden="1">'Approved Budget 063019'!$G$43</definedName>
    <definedName name="QB_ROW_12250" localSheetId="0" hidden="1">'Approved Budget 063019'!$F$29</definedName>
    <definedName name="QB_ROW_1260" localSheetId="0" hidden="1">'Approved Budget 063019'!$G$58</definedName>
    <definedName name="QB_ROW_13250" localSheetId="0" hidden="1">'Approved Budget 063019'!$F$16</definedName>
    <definedName name="QB_ROW_142260" localSheetId="0" hidden="1">'Approved Budget 063019'!$G$127</definedName>
    <definedName name="QB_ROW_14250" localSheetId="0" hidden="1">'Approved Budget 063019'!$F$22</definedName>
    <definedName name="QB_ROW_143250" localSheetId="0" hidden="1">'Approved Budget 063019'!$F$17</definedName>
    <definedName name="QB_ROW_146250" localSheetId="0" hidden="1">'Approved Budget 063019'!$F$15</definedName>
    <definedName name="QB_ROW_153260" localSheetId="0" hidden="1">'Approved Budget 063019'!$G$46</definedName>
    <definedName name="QB_ROW_154260" localSheetId="0" hidden="1">'Approved Budget 063019'!$G$45</definedName>
    <definedName name="QB_ROW_155260" localSheetId="0" hidden="1">'Approved Budget 063019'!$G$59</definedName>
    <definedName name="QB_ROW_159260" localSheetId="0" hidden="1">'Approved Budget 063019'!$G$76</definedName>
    <definedName name="QB_ROW_160260" localSheetId="0" hidden="1">'Approved Budget 063019'!$G$83</definedName>
    <definedName name="QB_ROW_161250" localSheetId="0" hidden="1">'Approved Budget 063019'!$F$10</definedName>
    <definedName name="QB_ROW_164250" localSheetId="0" hidden="1">'Approved Budget 063019'!$F$12</definedName>
    <definedName name="QB_ROW_165260" localSheetId="0" hidden="1">'Approved Budget 063019'!$G$65</definedName>
    <definedName name="QB_ROW_168240" localSheetId="0" hidden="1">'Approved Budget 063019'!$E$33</definedName>
    <definedName name="QB_ROW_171040" localSheetId="0" hidden="1">'Approved Budget 063019'!$E$4</definedName>
    <definedName name="QB_ROW_171340" localSheetId="0" hidden="1">'Approved Budget 063019'!$E$13</definedName>
    <definedName name="QB_ROW_172040" localSheetId="0" hidden="1">'Approved Budget 063019'!$E$21</definedName>
    <definedName name="QB_ROW_172340" localSheetId="0" hidden="1">'Approved Budget 063019'!$E$30</definedName>
    <definedName name="QB_ROW_173050" localSheetId="0" hidden="1">'Approved Budget 063019'!$F$42</definedName>
    <definedName name="QB_ROW_173350" localSheetId="0" hidden="1">'Approved Budget 063019'!$F$47</definedName>
    <definedName name="QB_ROW_174250" localSheetId="0" hidden="1">'Approved Budget 063019'!$F$48</definedName>
    <definedName name="QB_ROW_177050" localSheetId="0" hidden="1">'Approved Budget 063019'!$F$49</definedName>
    <definedName name="QB_ROW_177350" localSheetId="0" hidden="1">'Approved Budget 063019'!$F$52</definedName>
    <definedName name="QB_ROW_178050" localSheetId="0" hidden="1">'Approved Budget 063019'!$F$53</definedName>
    <definedName name="QB_ROW_178350" localSheetId="0" hidden="1">'Approved Budget 063019'!$F$56</definedName>
    <definedName name="QB_ROW_179050" localSheetId="0" hidden="1">'Approved Budget 063019'!$F$57</definedName>
    <definedName name="QB_ROW_179350" localSheetId="0" hidden="1">'Approved Budget 063019'!$F$61</definedName>
    <definedName name="QB_ROW_180050" localSheetId="0" hidden="1">'Approved Budget 063019'!$F$62</definedName>
    <definedName name="QB_ROW_180350" localSheetId="0" hidden="1">'Approved Budget 063019'!$F$66</definedName>
    <definedName name="QB_ROW_181050" localSheetId="0" hidden="1">'Approved Budget 063019'!$F$110</definedName>
    <definedName name="QB_ROW_181350" localSheetId="0" hidden="1">'Approved Budget 063019'!$F$123</definedName>
    <definedName name="QB_ROW_182050" localSheetId="0" hidden="1">'Approved Budget 063019'!$F$75</definedName>
    <definedName name="QB_ROW_182350" localSheetId="0" hidden="1">'Approved Budget 063019'!$F$108</definedName>
    <definedName name="QB_ROW_18301" localSheetId="0" hidden="1">'Approved Budget 063019'!$A$161</definedName>
    <definedName name="QB_ROW_183050" localSheetId="0" hidden="1">'Approved Budget 063019'!$F$69</definedName>
    <definedName name="QB_ROW_183350" localSheetId="0" hidden="1">'Approved Budget 063019'!$F$73</definedName>
    <definedName name="QB_ROW_186050" localSheetId="0" hidden="1">'Approved Budget 063019'!$F$126</definedName>
    <definedName name="QB_ROW_186350" localSheetId="0" hidden="1">'Approved Budget 063019'!$F$128</definedName>
    <definedName name="QB_ROW_187050" localSheetId="0" hidden="1">'Approved Budget 063019'!$F$139</definedName>
    <definedName name="QB_ROW_187350" localSheetId="0" hidden="1">'Approved Budget 063019'!$F$141</definedName>
    <definedName name="QB_ROW_188050" localSheetId="0" hidden="1">'Approved Budget 063019'!$F$132</definedName>
    <definedName name="QB_ROW_188260" localSheetId="0" hidden="1">'Approved Budget 063019'!$G$137</definedName>
    <definedName name="QB_ROW_188350" localSheetId="0" hidden="1">'Approved Budget 063019'!$F$138</definedName>
    <definedName name="QB_ROW_19011" localSheetId="0" hidden="1">'Approved Budget 063019'!$B$2</definedName>
    <definedName name="QB_ROW_191050" localSheetId="0" hidden="1">'Approved Budget 063019'!$F$145</definedName>
    <definedName name="QB_ROW_191350" localSheetId="0" hidden="1">'Approved Budget 063019'!$F$149</definedName>
    <definedName name="QB_ROW_19311" localSheetId="0" hidden="1">'Approved Budget 063019'!$B$154</definedName>
    <definedName name="QB_ROW_193260" localSheetId="0" hidden="1">'Approved Budget 063019'!$G$117</definedName>
    <definedName name="QB_ROW_199250" localSheetId="0" hidden="1">'Approved Budget 063019'!$F$18</definedName>
    <definedName name="QB_ROW_200230" localSheetId="0" hidden="1">'Approved Budget 063019'!$D$158</definedName>
    <definedName name="QB_ROW_20031" localSheetId="0" hidden="1">'Approved Budget 063019'!$D$3</definedName>
    <definedName name="QB_ROW_202230" localSheetId="0" hidden="1">'Approved Budget 063019'!$D$157</definedName>
    <definedName name="QB_ROW_20250" localSheetId="0" hidden="1">'Approved Budget 063019'!$F$28</definedName>
    <definedName name="QB_ROW_20331" localSheetId="0" hidden="1">'Approved Budget 063019'!$D$31</definedName>
    <definedName name="QB_ROW_207350" localSheetId="0" hidden="1">'Approved Budget 063019'!$F$24</definedName>
    <definedName name="QB_ROW_21031" localSheetId="0" hidden="1">'Approved Budget 063019'!$D$40</definedName>
    <definedName name="QB_ROW_211260" localSheetId="0" hidden="1">'Approved Budget 063019'!$G$60</definedName>
    <definedName name="QB_ROW_21250" localSheetId="0" hidden="1">'Approved Budget 063019'!$F$25</definedName>
    <definedName name="QB_ROW_213250" localSheetId="0" hidden="1">'Approved Budget 063019'!$F$19</definedName>
    <definedName name="QB_ROW_21331" localSheetId="0" hidden="1">'Approved Budget 063019'!$D$153</definedName>
    <definedName name="QB_ROW_214250" localSheetId="0" hidden="1">'Approved Budget 063019'!$F$26</definedName>
    <definedName name="QB_ROW_22011" localSheetId="0" hidden="1">'Approved Budget 063019'!$B$155</definedName>
    <definedName name="QB_ROW_220260" localSheetId="0" hidden="1">'Approved Budget 063019'!$G$91</definedName>
    <definedName name="QB_ROW_221260" localSheetId="0" hidden="1">'Approved Budget 063019'!$G$97</definedName>
    <definedName name="QB_ROW_222260" localSheetId="0" hidden="1">'Approved Budget 063019'!$G$104</definedName>
    <definedName name="QB_ROW_22250" localSheetId="0" hidden="1">'Approved Budget 063019'!$F$23</definedName>
    <definedName name="QB_ROW_22311" localSheetId="0" hidden="1">'Approved Budget 063019'!$B$160</definedName>
    <definedName name="QB_ROW_2260" localSheetId="0" hidden="1">'Approved Budget 063019'!$G$111</definedName>
    <definedName name="QB_ROW_227260" localSheetId="0" hidden="1">'Approved Budget 063019'!$G$98</definedName>
    <definedName name="QB_ROW_23021" localSheetId="0" hidden="1">'Approved Budget 063019'!$C$156</definedName>
    <definedName name="QB_ROW_232260" localSheetId="0" hidden="1">'Approved Budget 063019'!$G$136</definedName>
    <definedName name="QB_ROW_23321" localSheetId="0" hidden="1">'Approved Budget 063019'!$C$159</definedName>
    <definedName name="QB_ROW_236250" localSheetId="0" hidden="1">'Approved Budget 063019'!#REF!</definedName>
    <definedName name="QB_ROW_241260" localSheetId="0" hidden="1">'Approved Budget 063019'!$G$94</definedName>
    <definedName name="QB_ROW_243260" localSheetId="0" hidden="1">'Approved Budget 063019'!$G$140</definedName>
    <definedName name="QB_ROW_244260" localSheetId="0" hidden="1">'Approved Budget 063019'!$G$148</definedName>
    <definedName name="QB_ROW_25250" localSheetId="0" hidden="1">'Approved Budget 063019'!$F$11</definedName>
    <definedName name="QB_ROW_27040" localSheetId="0" hidden="1">'Approved Budget 063019'!$E$14</definedName>
    <definedName name="QB_ROW_27340" localSheetId="0" hidden="1">'Approved Budget 063019'!$E$20</definedName>
    <definedName name="QB_ROW_29250" localSheetId="0" hidden="1">'Approved Budget 063019'!$F$9</definedName>
    <definedName name="QB_ROW_30250" localSheetId="0" hidden="1">'Approved Budget 063019'!$F$8</definedName>
    <definedName name="QB_ROW_31250" localSheetId="0" hidden="1">'Approved Budget 063019'!$F$7</definedName>
    <definedName name="QB_ROW_32250" localSheetId="0" hidden="1">'Approved Budget 063019'!$F$6</definedName>
    <definedName name="QB_ROW_34250" localSheetId="0" hidden="1">'Approved Budget 063019'!$F$5</definedName>
    <definedName name="QB_ROW_39260" localSheetId="0" hidden="1">'Approved Budget 063019'!$G$63</definedName>
    <definedName name="QB_ROW_40260" localSheetId="0" hidden="1">'Approved Budget 063019'!$G$50</definedName>
    <definedName name="QB_ROW_41040" localSheetId="0" hidden="1">'Approved Budget 063019'!$E$68</definedName>
    <definedName name="QB_ROW_41340" localSheetId="0" hidden="1">'Approved Budget 063019'!$E$124</definedName>
    <definedName name="QB_ROW_42260" localSheetId="0" hidden="1">'Approved Budget 063019'!$G$77</definedName>
    <definedName name="QB_ROW_43040" localSheetId="0" hidden="1">'Approved Budget 063019'!$E$41</definedName>
    <definedName name="QB_ROW_43340" localSheetId="0" hidden="1">'Approved Budget 063019'!$E$67</definedName>
    <definedName name="QB_ROW_44260" localSheetId="0" hidden="1">'Approved Budget 063019'!$G$78</definedName>
    <definedName name="QB_ROW_45260" localSheetId="0" hidden="1">'Approved Budget 063019'!$G$70</definedName>
    <definedName name="QB_ROW_46260" localSheetId="0" hidden="1">'Approved Budget 063019'!$G$71</definedName>
    <definedName name="QB_ROW_47260" localSheetId="0" hidden="1">'Approved Budget 063019'!$G$81</definedName>
    <definedName name="QB_ROW_48260" localSheetId="0" hidden="1">'Approved Budget 063019'!$G$112</definedName>
    <definedName name="QB_ROW_49360" localSheetId="0" hidden="1">'Approved Budget 063019'!$G$114</definedName>
    <definedName name="QB_ROW_50260" localSheetId="0" hidden="1">'Approved Budget 063019'!$G$82</definedName>
    <definedName name="QB_ROW_51260" localSheetId="0" hidden="1">'Approved Budget 063019'!$G$116</definedName>
    <definedName name="QB_ROW_52260" localSheetId="0" hidden="1">'Approved Budget 063019'!$G$84</definedName>
    <definedName name="QB_ROW_53260" localSheetId="0" hidden="1">'Approved Budget 063019'!$G$86</definedName>
    <definedName name="QB_ROW_55260" localSheetId="0" hidden="1">'Approved Budget 063019'!$G$90</definedName>
    <definedName name="QB_ROW_56260" localSheetId="0" hidden="1">'Approved Budget 063019'!$G$93</definedName>
    <definedName name="QB_ROW_58260" localSheetId="0" hidden="1">'Approved Budget 063019'!$G$96</definedName>
    <definedName name="QB_ROW_60260" localSheetId="0" hidden="1">'Approved Budget 063019'!$G$118</definedName>
    <definedName name="QB_ROW_61260" localSheetId="0" hidden="1">'Approved Budget 063019'!$G$119</definedName>
    <definedName name="QB_ROW_62260" localSheetId="0" hidden="1">'Approved Budget 063019'!$G$99</definedName>
    <definedName name="QB_ROW_6260" localSheetId="0" hidden="1">'Approved Budget 063019'!$G$55</definedName>
    <definedName name="QB_ROW_65260" localSheetId="0" hidden="1">'Approved Budget 063019'!$G$103</definedName>
    <definedName name="QB_ROW_66260" localSheetId="0" hidden="1">'Approved Budget 063019'!$G$79</definedName>
    <definedName name="QB_ROW_67260" localSheetId="0" hidden="1">'Approved Budget 063019'!$G$121</definedName>
    <definedName name="QB_ROW_68260" localSheetId="0" hidden="1">'Approved Budget 063019'!$G$101</definedName>
    <definedName name="QB_ROW_69260" localSheetId="0" hidden="1">'Approved Budget 063019'!$G$122</definedName>
    <definedName name="QB_ROW_70260" localSheetId="0" hidden="1">'Approved Budget 063019'!$G$102</definedName>
    <definedName name="QB_ROW_71260" localSheetId="0" hidden="1">'Approved Budget 063019'!$G$105</definedName>
    <definedName name="QB_ROW_72260" localSheetId="0" hidden="1">'Approved Budget 063019'!$G$72</definedName>
    <definedName name="QB_ROW_7260" localSheetId="0" hidden="1">'Approved Budget 063019'!$G$54</definedName>
    <definedName name="QB_ROW_74260" localSheetId="0" hidden="1">'Approved Budget 063019'!$G$107</definedName>
    <definedName name="QB_ROW_75040" localSheetId="0" hidden="1">'Approved Budget 063019'!$E$125</definedName>
    <definedName name="QB_ROW_75340" localSheetId="0" hidden="1">'Approved Budget 063019'!$E$130</definedName>
    <definedName name="QB_ROW_77040" localSheetId="0" hidden="1">'Approved Budget 063019'!$E$131</definedName>
    <definedName name="QB_ROW_77340" localSheetId="0" hidden="1">'Approved Budget 063019'!$E$150</definedName>
    <definedName name="QB_ROW_78260" localSheetId="0" hidden="1">'Approved Budget 063019'!$G$134</definedName>
    <definedName name="QB_ROW_79260" localSheetId="0" hidden="1">'Approved Budget 063019'!$G$147</definedName>
    <definedName name="QB_ROW_86260" localSheetId="0" hidden="1">'Approved Budget 063019'!$G$88</definedName>
    <definedName name="QB_ROW_86321" localSheetId="0" hidden="1">'Approved Budget 063019'!$C$35</definedName>
    <definedName name="QB_ROW_87031" localSheetId="0" hidden="1">'Approved Budget 063019'!$D$32</definedName>
    <definedName name="QB_ROW_87260" localSheetId="0" hidden="1">'Approved Budget 063019'!$G$51</definedName>
    <definedName name="QB_ROW_87331" localSheetId="0" hidden="1">'Approved Budget 063019'!$D$34</definedName>
    <definedName name="QB_ROW_88360" localSheetId="0" hidden="1">'Approved Budget 063019'!$G$115</definedName>
    <definedName name="QB_ROW_90260" localSheetId="0" hidden="1">'Approved Budget 063019'!$G$113</definedName>
    <definedName name="QB_ROW_93250" localSheetId="0" hidden="1">'Approved Budget 063019'!$F$129</definedName>
    <definedName name="QB_ROW_94260" localSheetId="0" hidden="1">'Approved Budget 063019'!$G$120</definedName>
    <definedName name="QB_ROW_95260" localSheetId="0" hidden="1">'Approved Budget 063019'!$G$80</definedName>
    <definedName name="QB_ROW_96260" localSheetId="0" hidden="1">'Approved Budget 063019'!$G$85</definedName>
    <definedName name="QB_ROW_97260" localSheetId="0" hidden="1">'Approved Budget 063019'!$G$87</definedName>
    <definedName name="QB_ROW_99260" localSheetId="0" hidden="1">'Approved Budget 063019'!$G$89</definedName>
    <definedName name="QBCANSUPPORTUPDATE" localSheetId="0">TRUE</definedName>
    <definedName name="QBCOMPANYFILENAME" localSheetId="0">"Q:\Temecula Public Cemetery District.QBW"</definedName>
    <definedName name="QBENDDATE" localSheetId="0">20180430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6</definedName>
    <definedName name="QBREPORTCOMPANYID" localSheetId="0">"e574eaf3e4fc4f668cef600eb292fe1a"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20170501</definedName>
  </definedNames>
  <calcPr calcId="145621"/>
</workbook>
</file>

<file path=xl/calcChain.xml><?xml version="1.0" encoding="utf-8"?>
<calcChain xmlns="http://schemas.openxmlformats.org/spreadsheetml/2006/main">
  <c r="V160" i="1" l="1"/>
  <c r="R160" i="1"/>
  <c r="P160" i="1"/>
  <c r="N160" i="1"/>
  <c r="L160" i="1"/>
  <c r="J160" i="1"/>
  <c r="H160" i="1"/>
  <c r="T160" i="1" s="1"/>
  <c r="V159" i="1"/>
  <c r="U159" i="1"/>
  <c r="U160" i="1" s="1"/>
  <c r="S159" i="1"/>
  <c r="S160" i="1" s="1"/>
  <c r="R159" i="1"/>
  <c r="Q159" i="1"/>
  <c r="Q160" i="1" s="1"/>
  <c r="P159" i="1"/>
  <c r="O159" i="1"/>
  <c r="O160" i="1" s="1"/>
  <c r="N159" i="1"/>
  <c r="M159" i="1"/>
  <c r="M160" i="1" s="1"/>
  <c r="L159" i="1"/>
  <c r="K159" i="1"/>
  <c r="K160" i="1" s="1"/>
  <c r="J159" i="1"/>
  <c r="I159" i="1"/>
  <c r="I160" i="1" s="1"/>
  <c r="H159" i="1"/>
  <c r="T159" i="1" s="1"/>
  <c r="T158" i="1"/>
  <c r="T157" i="1"/>
  <c r="V152" i="1"/>
  <c r="V149" i="1"/>
  <c r="U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T149" i="1" s="1"/>
  <c r="T148" i="1"/>
  <c r="T147" i="1"/>
  <c r="V141" i="1"/>
  <c r="U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T141" i="1" s="1"/>
  <c r="T140" i="1"/>
  <c r="V138" i="1"/>
  <c r="V150" i="1" s="1"/>
  <c r="U138" i="1"/>
  <c r="U150" i="1" s="1"/>
  <c r="S138" i="1"/>
  <c r="S150" i="1" s="1"/>
  <c r="R138" i="1"/>
  <c r="R150" i="1" s="1"/>
  <c r="Q138" i="1"/>
  <c r="Q150" i="1" s="1"/>
  <c r="P138" i="1"/>
  <c r="P150" i="1" s="1"/>
  <c r="O138" i="1"/>
  <c r="O150" i="1" s="1"/>
  <c r="N138" i="1"/>
  <c r="N150" i="1" s="1"/>
  <c r="M138" i="1"/>
  <c r="M150" i="1" s="1"/>
  <c r="L138" i="1"/>
  <c r="L150" i="1" s="1"/>
  <c r="K138" i="1"/>
  <c r="K150" i="1" s="1"/>
  <c r="J138" i="1"/>
  <c r="J150" i="1" s="1"/>
  <c r="I138" i="1"/>
  <c r="I150" i="1" s="1"/>
  <c r="H138" i="1"/>
  <c r="H150" i="1" s="1"/>
  <c r="T137" i="1"/>
  <c r="T136" i="1"/>
  <c r="T134" i="1"/>
  <c r="T129" i="1"/>
  <c r="V128" i="1"/>
  <c r="V130" i="1" s="1"/>
  <c r="U128" i="1"/>
  <c r="U130" i="1" s="1"/>
  <c r="S128" i="1"/>
  <c r="S130" i="1" s="1"/>
  <c r="R128" i="1"/>
  <c r="R130" i="1" s="1"/>
  <c r="Q128" i="1"/>
  <c r="Q130" i="1" s="1"/>
  <c r="P128" i="1"/>
  <c r="P130" i="1" s="1"/>
  <c r="O128" i="1"/>
  <c r="O130" i="1" s="1"/>
  <c r="N128" i="1"/>
  <c r="N130" i="1" s="1"/>
  <c r="M128" i="1"/>
  <c r="M130" i="1" s="1"/>
  <c r="L128" i="1"/>
  <c r="L130" i="1" s="1"/>
  <c r="K128" i="1"/>
  <c r="K130" i="1" s="1"/>
  <c r="J128" i="1"/>
  <c r="J130" i="1" s="1"/>
  <c r="I128" i="1"/>
  <c r="I130" i="1" s="1"/>
  <c r="H128" i="1"/>
  <c r="H130" i="1" s="1"/>
  <c r="T130" i="1" s="1"/>
  <c r="T127" i="1"/>
  <c r="V123" i="1"/>
  <c r="U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T123" i="1" s="1"/>
  <c r="T122" i="1"/>
  <c r="T121" i="1"/>
  <c r="T120" i="1"/>
  <c r="T119" i="1"/>
  <c r="T118" i="1"/>
  <c r="T117" i="1"/>
  <c r="T116" i="1"/>
  <c r="T115" i="1"/>
  <c r="T114" i="1"/>
  <c r="T113" i="1"/>
  <c r="T112" i="1"/>
  <c r="T111" i="1"/>
  <c r="V108" i="1"/>
  <c r="U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T108" i="1" s="1"/>
  <c r="T107" i="1"/>
  <c r="T106" i="1"/>
  <c r="T105" i="1"/>
  <c r="T104" i="1"/>
  <c r="T103" i="1"/>
  <c r="T102" i="1"/>
  <c r="T101" i="1"/>
  <c r="T100" i="1"/>
  <c r="T99" i="1"/>
  <c r="T98" i="1"/>
  <c r="T97" i="1"/>
  <c r="T96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V73" i="1"/>
  <c r="V124" i="1" s="1"/>
  <c r="U73" i="1"/>
  <c r="U124" i="1" s="1"/>
  <c r="S73" i="1"/>
  <c r="S124" i="1" s="1"/>
  <c r="R73" i="1"/>
  <c r="R124" i="1" s="1"/>
  <c r="Q73" i="1"/>
  <c r="Q124" i="1" s="1"/>
  <c r="P73" i="1"/>
  <c r="P124" i="1" s="1"/>
  <c r="O73" i="1"/>
  <c r="O124" i="1" s="1"/>
  <c r="N73" i="1"/>
  <c r="N124" i="1" s="1"/>
  <c r="M73" i="1"/>
  <c r="M124" i="1" s="1"/>
  <c r="L73" i="1"/>
  <c r="L124" i="1" s="1"/>
  <c r="K73" i="1"/>
  <c r="K124" i="1" s="1"/>
  <c r="J73" i="1"/>
  <c r="J124" i="1" s="1"/>
  <c r="I73" i="1"/>
  <c r="I124" i="1" s="1"/>
  <c r="H73" i="1"/>
  <c r="H124" i="1" s="1"/>
  <c r="T72" i="1"/>
  <c r="T71" i="1"/>
  <c r="T70" i="1"/>
  <c r="V66" i="1"/>
  <c r="U66" i="1"/>
  <c r="S66" i="1"/>
  <c r="R66" i="1"/>
  <c r="Q66" i="1"/>
  <c r="P66" i="1"/>
  <c r="O66" i="1"/>
  <c r="N66" i="1"/>
  <c r="M66" i="1"/>
  <c r="L66" i="1"/>
  <c r="K66" i="1"/>
  <c r="J66" i="1"/>
  <c r="I66" i="1"/>
  <c r="H66" i="1"/>
  <c r="T66" i="1" s="1"/>
  <c r="T65" i="1"/>
  <c r="T63" i="1"/>
  <c r="V61" i="1"/>
  <c r="U61" i="1"/>
  <c r="S61" i="1"/>
  <c r="R61" i="1"/>
  <c r="Q61" i="1"/>
  <c r="P61" i="1"/>
  <c r="O61" i="1"/>
  <c r="N61" i="1"/>
  <c r="M61" i="1"/>
  <c r="L61" i="1"/>
  <c r="K61" i="1"/>
  <c r="J61" i="1"/>
  <c r="I61" i="1"/>
  <c r="H61" i="1"/>
  <c r="T61" i="1" s="1"/>
  <c r="T60" i="1"/>
  <c r="T59" i="1"/>
  <c r="T58" i="1"/>
  <c r="V56" i="1"/>
  <c r="U56" i="1"/>
  <c r="U67" i="1" s="1"/>
  <c r="U153" i="1" s="1"/>
  <c r="S56" i="1"/>
  <c r="S67" i="1" s="1"/>
  <c r="R56" i="1"/>
  <c r="Q56" i="1"/>
  <c r="Q67" i="1" s="1"/>
  <c r="Q153" i="1" s="1"/>
  <c r="P56" i="1"/>
  <c r="O56" i="1"/>
  <c r="O67" i="1" s="1"/>
  <c r="N56" i="1"/>
  <c r="M56" i="1"/>
  <c r="M67" i="1" s="1"/>
  <c r="M153" i="1" s="1"/>
  <c r="L56" i="1"/>
  <c r="K56" i="1"/>
  <c r="K67" i="1" s="1"/>
  <c r="J56" i="1"/>
  <c r="I56" i="1"/>
  <c r="I67" i="1" s="1"/>
  <c r="I153" i="1" s="1"/>
  <c r="H56" i="1"/>
  <c r="T56" i="1" s="1"/>
  <c r="T55" i="1"/>
  <c r="T54" i="1"/>
  <c r="V52" i="1"/>
  <c r="V67" i="1" s="1"/>
  <c r="V153" i="1" s="1"/>
  <c r="U52" i="1"/>
  <c r="S52" i="1"/>
  <c r="R52" i="1"/>
  <c r="R67" i="1" s="1"/>
  <c r="Q52" i="1"/>
  <c r="P52" i="1"/>
  <c r="P67" i="1" s="1"/>
  <c r="P153" i="1" s="1"/>
  <c r="O52" i="1"/>
  <c r="N52" i="1"/>
  <c r="N67" i="1" s="1"/>
  <c r="M52" i="1"/>
  <c r="L52" i="1"/>
  <c r="L67" i="1" s="1"/>
  <c r="L153" i="1" s="1"/>
  <c r="K52" i="1"/>
  <c r="J52" i="1"/>
  <c r="J67" i="1" s="1"/>
  <c r="I52" i="1"/>
  <c r="H52" i="1"/>
  <c r="H67" i="1" s="1"/>
  <c r="T51" i="1"/>
  <c r="T50" i="1"/>
  <c r="T48" i="1"/>
  <c r="V47" i="1"/>
  <c r="U47" i="1"/>
  <c r="S47" i="1"/>
  <c r="R47" i="1"/>
  <c r="Q47" i="1"/>
  <c r="P47" i="1"/>
  <c r="O47" i="1"/>
  <c r="N47" i="1"/>
  <c r="M47" i="1"/>
  <c r="L47" i="1"/>
  <c r="K47" i="1"/>
  <c r="J47" i="1"/>
  <c r="I47" i="1"/>
  <c r="H47" i="1"/>
  <c r="T47" i="1" s="1"/>
  <c r="T45" i="1"/>
  <c r="T43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T34" i="1" s="1"/>
  <c r="T33" i="1"/>
  <c r="V30" i="1"/>
  <c r="U30" i="1"/>
  <c r="S30" i="1"/>
  <c r="R30" i="1"/>
  <c r="Q30" i="1"/>
  <c r="P30" i="1"/>
  <c r="O30" i="1"/>
  <c r="N30" i="1"/>
  <c r="M30" i="1"/>
  <c r="L30" i="1"/>
  <c r="K30" i="1"/>
  <c r="J30" i="1"/>
  <c r="I30" i="1"/>
  <c r="H30" i="1"/>
  <c r="T30" i="1" s="1"/>
  <c r="T29" i="1"/>
  <c r="T28" i="1"/>
  <c r="T26" i="1"/>
  <c r="T25" i="1"/>
  <c r="T24" i="1"/>
  <c r="T23" i="1"/>
  <c r="T22" i="1"/>
  <c r="U20" i="1"/>
  <c r="S20" i="1"/>
  <c r="R20" i="1"/>
  <c r="Q20" i="1"/>
  <c r="P20" i="1"/>
  <c r="O20" i="1"/>
  <c r="N20" i="1"/>
  <c r="M20" i="1"/>
  <c r="L20" i="1"/>
  <c r="K20" i="1"/>
  <c r="J20" i="1"/>
  <c r="I20" i="1"/>
  <c r="H20" i="1"/>
  <c r="T20" i="1" s="1"/>
  <c r="T19" i="1"/>
  <c r="T18" i="1"/>
  <c r="T17" i="1"/>
  <c r="T16" i="1"/>
  <c r="T15" i="1"/>
  <c r="V13" i="1"/>
  <c r="V31" i="1" s="1"/>
  <c r="V35" i="1" s="1"/>
  <c r="U13" i="1"/>
  <c r="U31" i="1" s="1"/>
  <c r="U35" i="1" s="1"/>
  <c r="S13" i="1"/>
  <c r="S31" i="1" s="1"/>
  <c r="S35" i="1" s="1"/>
  <c r="R13" i="1"/>
  <c r="R31" i="1" s="1"/>
  <c r="R35" i="1" s="1"/>
  <c r="Q13" i="1"/>
  <c r="Q31" i="1" s="1"/>
  <c r="Q35" i="1" s="1"/>
  <c r="P13" i="1"/>
  <c r="P31" i="1" s="1"/>
  <c r="P35" i="1" s="1"/>
  <c r="O13" i="1"/>
  <c r="O31" i="1" s="1"/>
  <c r="O35" i="1" s="1"/>
  <c r="N13" i="1"/>
  <c r="N31" i="1" s="1"/>
  <c r="N35" i="1" s="1"/>
  <c r="M13" i="1"/>
  <c r="M31" i="1" s="1"/>
  <c r="M35" i="1" s="1"/>
  <c r="L13" i="1"/>
  <c r="L31" i="1" s="1"/>
  <c r="L35" i="1" s="1"/>
  <c r="K13" i="1"/>
  <c r="K31" i="1" s="1"/>
  <c r="K35" i="1" s="1"/>
  <c r="J13" i="1"/>
  <c r="J31" i="1" s="1"/>
  <c r="J35" i="1" s="1"/>
  <c r="I13" i="1"/>
  <c r="I31" i="1" s="1"/>
  <c r="I35" i="1" s="1"/>
  <c r="H13" i="1"/>
  <c r="T12" i="1"/>
  <c r="T11" i="1"/>
  <c r="T10" i="1"/>
  <c r="T9" i="1"/>
  <c r="T8" i="1"/>
  <c r="T7" i="1"/>
  <c r="T6" i="1"/>
  <c r="T5" i="1"/>
  <c r="H31" i="1" l="1"/>
  <c r="T13" i="1"/>
  <c r="P154" i="1"/>
  <c r="P161" i="1" s="1"/>
  <c r="K153" i="1"/>
  <c r="K154" i="1" s="1"/>
  <c r="K161" i="1" s="1"/>
  <c r="O153" i="1"/>
  <c r="O154" i="1" s="1"/>
  <c r="O161" i="1" s="1"/>
  <c r="S153" i="1"/>
  <c r="S154" i="1" s="1"/>
  <c r="S161" i="1" s="1"/>
  <c r="H153" i="1"/>
  <c r="T67" i="1"/>
  <c r="L154" i="1"/>
  <c r="L161" i="1" s="1"/>
  <c r="U154" i="1"/>
  <c r="U161" i="1" s="1"/>
  <c r="I154" i="1"/>
  <c r="I161" i="1" s="1"/>
  <c r="M154" i="1"/>
  <c r="M161" i="1" s="1"/>
  <c r="Q154" i="1"/>
  <c r="Q161" i="1" s="1"/>
  <c r="V154" i="1"/>
  <c r="V161" i="1" s="1"/>
  <c r="J153" i="1"/>
  <c r="J154" i="1" s="1"/>
  <c r="J161" i="1" s="1"/>
  <c r="N153" i="1"/>
  <c r="N154" i="1" s="1"/>
  <c r="N161" i="1" s="1"/>
  <c r="R153" i="1"/>
  <c r="R154" i="1" s="1"/>
  <c r="R161" i="1" s="1"/>
  <c r="T124" i="1"/>
  <c r="T150" i="1"/>
  <c r="T52" i="1"/>
  <c r="T73" i="1"/>
  <c r="T128" i="1"/>
  <c r="T138" i="1"/>
  <c r="T31" i="1" l="1"/>
  <c r="H35" i="1"/>
  <c r="T153" i="1"/>
  <c r="H154" i="1" l="1"/>
  <c r="T35" i="1"/>
  <c r="T154" i="1" l="1"/>
  <c r="H161" i="1"/>
  <c r="T161" i="1" s="1"/>
</calcChain>
</file>

<file path=xl/sharedStrings.xml><?xml version="1.0" encoding="utf-8"?>
<sst xmlns="http://schemas.openxmlformats.org/spreadsheetml/2006/main" count="166" uniqueCount="166">
  <si>
    <t>Jul 17</t>
  </si>
  <si>
    <t>Aug 17</t>
  </si>
  <si>
    <t>Sep 17</t>
  </si>
  <si>
    <t>Oct 17</t>
  </si>
  <si>
    <t>Nov 17</t>
  </si>
  <si>
    <t>Dec 17</t>
  </si>
  <si>
    <t>Jan 18</t>
  </si>
  <si>
    <t>Feb 18</t>
  </si>
  <si>
    <t>Mar 18</t>
  </si>
  <si>
    <t>Apr 18</t>
  </si>
  <si>
    <t>May 18</t>
  </si>
  <si>
    <t>Est Jun 18</t>
  </si>
  <si>
    <t>Est TOTAL 06/30/18</t>
  </si>
  <si>
    <t>Approved Budget 06/30/2018</t>
  </si>
  <si>
    <t>Approved Budget 06/30/2019</t>
  </si>
  <si>
    <t>Ordinary Income/Expense</t>
  </si>
  <si>
    <t>Income</t>
  </si>
  <si>
    <t>700001 · Property Taxes</t>
  </si>
  <si>
    <t>700020 · Prop Tax Current Secured</t>
  </si>
  <si>
    <t>701020 · Prop Tax Current Unsecured</t>
  </si>
  <si>
    <t>703000 · Prop Tax Prior Unsecured</t>
  </si>
  <si>
    <t>704000 · Prop Tax Curr Supplemental</t>
  </si>
  <si>
    <t>705000 · Prop Tax Prior Supplemental</t>
  </si>
  <si>
    <t>706000 · Teeter Settlement</t>
  </si>
  <si>
    <t>752800 · CA-Homeowners Tax Relief</t>
  </si>
  <si>
    <t>770100 · Property Tax - SBE</t>
  </si>
  <si>
    <t>Total 700001 · Property Taxes</t>
  </si>
  <si>
    <t>740020 · Interest and Dividend Income</t>
  </si>
  <si>
    <t>740020G · Interest on General Fnd at Cnty</t>
  </si>
  <si>
    <t>740020E · Interest on Endow Fnd at County</t>
  </si>
  <si>
    <t>740020O · Interest on ACO at County</t>
  </si>
  <si>
    <t>740021 · Interest - Wells Fargo Advisors</t>
  </si>
  <si>
    <t>740022 · Dividend Income - WFA</t>
  </si>
  <si>
    <t>Total 740020 · Interest and Dividend Income</t>
  </si>
  <si>
    <t>770001 · Other Revenue</t>
  </si>
  <si>
    <t>770100E · Endowment</t>
  </si>
  <si>
    <t>777030 · Marker Setting</t>
  </si>
  <si>
    <t>777040 · Open, Close Fees</t>
  </si>
  <si>
    <t>777520 · Sale of Lots</t>
  </si>
  <si>
    <t>777530 · Cremation</t>
  </si>
  <si>
    <t>777600 · Cenotaph</t>
  </si>
  <si>
    <t>780160 · Vaults, Flower Vases, etc.</t>
  </si>
  <si>
    <t>781360 · Other Misc. Revenue</t>
  </si>
  <si>
    <t>Total 770001 · Other Revenue</t>
  </si>
  <si>
    <t>Total Income</t>
  </si>
  <si>
    <t>Cost of Goods Sold</t>
  </si>
  <si>
    <t>5000 · Cost of Goods Sold</t>
  </si>
  <si>
    <t>Total COGS</t>
  </si>
  <si>
    <t>Gross Profit</t>
  </si>
  <si>
    <t>Expense</t>
  </si>
  <si>
    <t>510000 · Salaries and Employee Benefits</t>
  </si>
  <si>
    <t>510040T · Regular Salaries.</t>
  </si>
  <si>
    <t>510040 · Regular Salaries</t>
  </si>
  <si>
    <t>510330 · Year End Bonuses</t>
  </si>
  <si>
    <t>515100 · Life Insurance Policy</t>
  </si>
  <si>
    <t>518080 · Auto Allowance</t>
  </si>
  <si>
    <t>Total 510040T · Regular Salaries.</t>
  </si>
  <si>
    <t>510080T · Extra Help</t>
  </si>
  <si>
    <t>513000T · Retirement - Miscellaneous</t>
  </si>
  <si>
    <t>518000 · Employer Contributions-457</t>
  </si>
  <si>
    <t>551000 · Employee Contributions</t>
  </si>
  <si>
    <t>Total 513000T · Retirement - Miscellaneous</t>
  </si>
  <si>
    <t>513120T · Retirement - Social Security</t>
  </si>
  <si>
    <t>513120 · Social Security</t>
  </si>
  <si>
    <t>513140 · Medicare Tax</t>
  </si>
  <si>
    <t>Total 513120T · Retirement - Social Security</t>
  </si>
  <si>
    <t>515080T · Health Insurance (eer share)</t>
  </si>
  <si>
    <t>515081 · Health Insurance</t>
  </si>
  <si>
    <t>515082 · Vision Insurance</t>
  </si>
  <si>
    <t>515083 · Dental Insurance</t>
  </si>
  <si>
    <t>Total 515080T · Health Insurance (eer share)</t>
  </si>
  <si>
    <t>515260T · Unemployment Insurance</t>
  </si>
  <si>
    <t>517000 · Workers Comp Insurance</t>
  </si>
  <si>
    <t>515060 · State Unemployment Ins EDD</t>
  </si>
  <si>
    <t>513130 · CA SUI</t>
  </si>
  <si>
    <t>Total 515260T · Unemployment Insurance</t>
  </si>
  <si>
    <t>Total 510000 · Salaries and Employee Benefits</t>
  </si>
  <si>
    <t>520000 · Services and Supplies</t>
  </si>
  <si>
    <t>529540T · Utilities</t>
  </si>
  <si>
    <t>520320 · Telephone Service</t>
  </si>
  <si>
    <t>520845 · Trash</t>
  </si>
  <si>
    <t>529500 · Electricity</t>
  </si>
  <si>
    <t>Total 529540T · Utilities</t>
  </si>
  <si>
    <t>524520T · Administrative Expenses</t>
  </si>
  <si>
    <t>518160 · Board Stipend</t>
  </si>
  <si>
    <t>520115 · Uniforms - Replacement Clothing</t>
  </si>
  <si>
    <t>520230 · Cellular Phone</t>
  </si>
  <si>
    <t>520240 · Answering Service</t>
  </si>
  <si>
    <t>520705 · Food</t>
  </si>
  <si>
    <t>520930 · Insurance - Liability</t>
  </si>
  <si>
    <t>523100 · Memberships</t>
  </si>
  <si>
    <t>523290 · Bank Charges</t>
  </si>
  <si>
    <t>523621 · Subscriptions</t>
  </si>
  <si>
    <t>523660 · Computer Service</t>
  </si>
  <si>
    <t>523700 · Office Supplies</t>
  </si>
  <si>
    <t>523720 · Photocopies</t>
  </si>
  <si>
    <t>523760 · Postage/Mailing</t>
  </si>
  <si>
    <t>523840 · Computer Equip/Software/T1</t>
  </si>
  <si>
    <t>524520 · County Journal Recording</t>
  </si>
  <si>
    <t>524530 · Storage Fees</t>
  </si>
  <si>
    <t>524540 · Payroll Processing Services</t>
  </si>
  <si>
    <t>524560 · Auditing</t>
  </si>
  <si>
    <t>524561 · Accounting</t>
  </si>
  <si>
    <t>524566 · Temp for e-File</t>
  </si>
  <si>
    <t>524800 · Drug Testing/Pre-Employment</t>
  </si>
  <si>
    <t>525025 · Legal - General Counsel</t>
  </si>
  <si>
    <t>525030 · Paychex HR Support</t>
  </si>
  <si>
    <t>526420 · Advertising</t>
  </si>
  <si>
    <t>527280 · Awards/Recognition</t>
  </si>
  <si>
    <t>527880 · Training/ Staff</t>
  </si>
  <si>
    <t>528140 · Conferences and Meetings</t>
  </si>
  <si>
    <t>528980 · Meals</t>
  </si>
  <si>
    <t>528990 · Semi-Annual Team Dinner</t>
  </si>
  <si>
    <t>529040 · Private Mileage Reimbursement</t>
  </si>
  <si>
    <t>529050 · Website</t>
  </si>
  <si>
    <t>529550 · Water</t>
  </si>
  <si>
    <t>Total 524520T · Administrative Expenses</t>
  </si>
  <si>
    <t>524500T · Operational Expenses.</t>
  </si>
  <si>
    <t>520015 · Irrigation Supplies</t>
  </si>
  <si>
    <t>521420 · Maint-Field Equipment</t>
  </si>
  <si>
    <t>522310 · Maint-Building Improvements</t>
  </si>
  <si>
    <t>522320 · Maint - Grounds</t>
  </si>
  <si>
    <t>522360 · Maintenance-Extermination</t>
  </si>
  <si>
    <t>523250 · Repurchase</t>
  </si>
  <si>
    <t>523800 · Engraving Expense</t>
  </si>
  <si>
    <t>525320 · Security Guard Services</t>
  </si>
  <si>
    <t>525600 · Security</t>
  </si>
  <si>
    <t>527100 · Fuel</t>
  </si>
  <si>
    <t>527180 · Operational Supplies</t>
  </si>
  <si>
    <t>528020 · Inventory</t>
  </si>
  <si>
    <t>Total 524500T · Operational Expenses.</t>
  </si>
  <si>
    <t>Total 520000 · Services and Supplies</t>
  </si>
  <si>
    <t>530000 · Other Charges</t>
  </si>
  <si>
    <t>535540T · Depreciation Building</t>
  </si>
  <si>
    <t>585000 · Depreciation</t>
  </si>
  <si>
    <t>Total 535540T · Depreciation Building</t>
  </si>
  <si>
    <t>530100 · Miscellaneous non-operating exp</t>
  </si>
  <si>
    <t>Total 530000 · Other Charges</t>
  </si>
  <si>
    <t>540000 · Capital Assets</t>
  </si>
  <si>
    <t>542060T · Cemetery Grounds</t>
  </si>
  <si>
    <t>542040 · - Buildings, Capital Projects</t>
  </si>
  <si>
    <t>542060 · Improvements -Building</t>
  </si>
  <si>
    <t>542065 · Tree Renovaton</t>
  </si>
  <si>
    <t>548300 · Office Renovation</t>
  </si>
  <si>
    <t>542060T · Cemetery Grounds - Other</t>
  </si>
  <si>
    <t>Total 542060T · Cemetery Grounds</t>
  </si>
  <si>
    <t>540040T · Land, Purchase of Land</t>
  </si>
  <si>
    <t>540042 · Future Cemetery Property</t>
  </si>
  <si>
    <t>Total 540040T · Land, Purchase of Land</t>
  </si>
  <si>
    <t>546020T · Equipment, etc</t>
  </si>
  <si>
    <t>542070 · Well Motor</t>
  </si>
  <si>
    <t>546020 · Equipment - Automitive</t>
  </si>
  <si>
    <t>546240 · Mapping Software</t>
  </si>
  <si>
    <t>Total 546020T · Equipment, etc</t>
  </si>
  <si>
    <t>Total 540000 · Capital Assets</t>
  </si>
  <si>
    <t>551100G · Contrib to Other Funds - Gen</t>
  </si>
  <si>
    <t>551100E · Contrib to Other Funds - Endow</t>
  </si>
  <si>
    <t>Total Expense</t>
  </si>
  <si>
    <t>Net Ordinary Income</t>
  </si>
  <si>
    <t>Other Income/Expense</t>
  </si>
  <si>
    <t>Other Income</t>
  </si>
  <si>
    <t>731000 · Realized Gain (Loss) on Invest</t>
  </si>
  <si>
    <t>731100 · Unrealized Gain (Loss) on Invst</t>
  </si>
  <si>
    <t>Total Other Income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</si>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</sst>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49" fontId="3" fillId="0" borderId="0" xfId="1" applyNumberFormat="1" applyFont="1" applyAlignment="1">
      <alignment horizontal="center" wrapText="1"/>
    </xf>
    <xf numFmtId="49" fontId="3" fillId="0" borderId="1" xfId="1" applyNumberFormat="1" applyFont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wrapText="1"/>
    </xf>
    <xf numFmtId="0" fontId="2" fillId="0" borderId="0" xfId="1" applyAlignment="1">
      <alignment horizontal="center" wrapText="1"/>
    </xf>
    <xf numFmtId="49" fontId="3" fillId="0" borderId="0" xfId="1" applyNumberFormat="1" applyFont="1"/>
    <xf numFmtId="164" fontId="4" fillId="0" borderId="0" xfId="1" applyNumberFormat="1" applyFont="1"/>
    <xf numFmtId="164" fontId="4" fillId="0" borderId="0" xfId="1" applyNumberFormat="1" applyFont="1" applyFill="1"/>
    <xf numFmtId="0" fontId="2" fillId="0" borderId="0" xfId="1"/>
    <xf numFmtId="164" fontId="4" fillId="0" borderId="0" xfId="0" applyNumberFormat="1" applyFont="1"/>
    <xf numFmtId="164" fontId="4" fillId="0" borderId="0" xfId="0" applyNumberFormat="1" applyFont="1" applyFill="1"/>
    <xf numFmtId="164" fontId="4" fillId="0" borderId="2" xfId="1" applyNumberFormat="1" applyFont="1" applyBorder="1"/>
    <xf numFmtId="164" fontId="4" fillId="0" borderId="2" xfId="0" applyNumberFormat="1" applyFont="1" applyBorder="1"/>
    <xf numFmtId="164" fontId="4" fillId="0" borderId="2" xfId="0" applyNumberFormat="1" applyFont="1" applyFill="1" applyBorder="1"/>
    <xf numFmtId="164" fontId="4" fillId="0" borderId="0" xfId="1" applyNumberFormat="1" applyFont="1" applyBorder="1"/>
    <xf numFmtId="164" fontId="4" fillId="0" borderId="0" xfId="1" applyNumberFormat="1" applyFont="1" applyFill="1" applyBorder="1"/>
    <xf numFmtId="164" fontId="4" fillId="0" borderId="3" xfId="1" applyNumberFormat="1" applyFont="1" applyBorder="1"/>
    <xf numFmtId="164" fontId="4" fillId="0" borderId="3" xfId="1" applyNumberFormat="1" applyFont="1" applyFill="1" applyBorder="1"/>
    <xf numFmtId="49" fontId="3" fillId="0" borderId="0" xfId="0" applyNumberFormat="1" applyFont="1"/>
    <xf numFmtId="164" fontId="4" fillId="0" borderId="2" xfId="1" applyNumberFormat="1" applyFont="1" applyFill="1" applyBorder="1"/>
    <xf numFmtId="164" fontId="4" fillId="2" borderId="0" xfId="1" applyNumberFormat="1" applyFont="1" applyFill="1"/>
    <xf numFmtId="164" fontId="4" fillId="3" borderId="0" xfId="1" applyNumberFormat="1" applyFont="1" applyFill="1"/>
    <xf numFmtId="164" fontId="4" fillId="0" borderId="0" xfId="0" applyNumberFormat="1" applyFont="1" applyBorder="1"/>
    <xf numFmtId="164" fontId="4" fillId="0" borderId="0" xfId="0" applyNumberFormat="1" applyFont="1" applyFill="1" applyBorder="1"/>
    <xf numFmtId="164" fontId="4" fillId="0" borderId="4" xfId="1" applyNumberFormat="1" applyFont="1" applyBorder="1"/>
    <xf numFmtId="164" fontId="4" fillId="0" borderId="4" xfId="1" applyNumberFormat="1" applyFont="1" applyFill="1" applyBorder="1"/>
    <xf numFmtId="4" fontId="2" fillId="0" borderId="0" xfId="1" applyNumberFormat="1"/>
    <xf numFmtId="164" fontId="3" fillId="0" borderId="5" xfId="1" applyNumberFormat="1" applyFont="1" applyBorder="1"/>
    <xf numFmtId="164" fontId="3" fillId="0" borderId="5" xfId="1" applyNumberFormat="1" applyFont="1" applyFill="1" applyBorder="1"/>
    <xf numFmtId="0" fontId="3" fillId="0" borderId="0" xfId="1" applyFont="1"/>
    <xf numFmtId="0" fontId="3" fillId="0" borderId="0" xfId="1" applyNumberFormat="1" applyFont="1"/>
    <xf numFmtId="0" fontId="2" fillId="0" borderId="0" xfId="1" applyNumberFormat="1"/>
    <xf numFmtId="0" fontId="2" fillId="0" borderId="0" xfId="1" applyNumberFormat="1" applyFill="1"/>
  </cellXfs>
  <cellStyles count="5">
    <cellStyle name="Normal" xfId="0" builtinId="0"/>
    <cellStyle name="Normal 2" xfId="2"/>
    <cellStyle name="Normal 3" xfId="3"/>
    <cellStyle name="Normal 4" xfId="4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137160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137160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X162"/>
  <sheetViews>
    <sheetView tabSelected="1" workbookViewId="0">
      <pane xSplit="7" ySplit="1" topLeftCell="V11" activePane="bottomRight" state="frozenSplit"/>
      <selection pane="topRight" activeCell="H1" sqref="H1"/>
      <selection pane="bottomLeft" activeCell="A2" sqref="A2"/>
      <selection pane="bottomRight" activeCell="V2" sqref="V2"/>
    </sheetView>
  </sheetViews>
  <sheetFormatPr defaultRowHeight="18" x14ac:dyDescent="0.35"/>
  <cols>
    <col min="1" max="6" width="3.77734375" style="30" customWidth="1"/>
    <col min="7" max="7" width="30.33203125" style="30" customWidth="1"/>
    <col min="8" max="8" width="7.109375" style="31" hidden="1" customWidth="1"/>
    <col min="9" max="9" width="7.5546875" style="31" hidden="1" customWidth="1"/>
    <col min="10" max="10" width="7.109375" style="31" hidden="1" customWidth="1"/>
    <col min="11" max="12" width="7.5546875" style="31" hidden="1" customWidth="1"/>
    <col min="13" max="14" width="7.88671875" style="31" hidden="1" customWidth="1"/>
    <col min="15" max="16" width="7.109375" style="31" hidden="1" customWidth="1"/>
    <col min="17" max="18" width="7.88671875" style="31" hidden="1" customWidth="1"/>
    <col min="19" max="19" width="7.5546875" style="31" hidden="1" customWidth="1"/>
    <col min="20" max="20" width="9.109375" style="31" hidden="1" customWidth="1"/>
    <col min="21" max="21" width="9.33203125" style="31" hidden="1" customWidth="1"/>
    <col min="22" max="22" width="11.6640625" style="32" customWidth="1"/>
    <col min="23" max="23" width="8.88671875" style="8"/>
    <col min="24" max="24" width="13.109375" style="8" bestFit="1" customWidth="1"/>
    <col min="25" max="16384" width="8.88671875" style="8"/>
  </cols>
  <sheetData>
    <row r="1" spans="1:22" s="4" customFormat="1" ht="35.4" customHeight="1" thickBot="1" x14ac:dyDescent="0.4">
      <c r="A1" s="1"/>
      <c r="B1" s="1"/>
      <c r="C1" s="1"/>
      <c r="D1" s="1"/>
      <c r="E1" s="1"/>
      <c r="F1" s="1"/>
      <c r="G1" s="1"/>
      <c r="H1" s="2" t="s">
        <v>0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  <c r="P1" s="2" t="s">
        <v>8</v>
      </c>
      <c r="Q1" s="2" t="s">
        <v>9</v>
      </c>
      <c r="R1" s="2" t="s">
        <v>10</v>
      </c>
      <c r="S1" s="2" t="s">
        <v>11</v>
      </c>
      <c r="T1" s="2" t="s">
        <v>12</v>
      </c>
      <c r="U1" s="2" t="s">
        <v>13</v>
      </c>
      <c r="V1" s="3" t="s">
        <v>14</v>
      </c>
    </row>
    <row r="2" spans="1:22" ht="18.600000000000001" thickTop="1" x14ac:dyDescent="0.35">
      <c r="A2" s="5"/>
      <c r="B2" s="5" t="s">
        <v>15</v>
      </c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2" x14ac:dyDescent="0.35">
      <c r="A3" s="5"/>
      <c r="B3" s="5"/>
      <c r="C3" s="5"/>
      <c r="D3" s="5" t="s">
        <v>16</v>
      </c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</row>
    <row r="4" spans="1:22" x14ac:dyDescent="0.35">
      <c r="A4" s="5"/>
      <c r="B4" s="5"/>
      <c r="C4" s="5"/>
      <c r="D4" s="5"/>
      <c r="E4" s="5" t="s">
        <v>17</v>
      </c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</row>
    <row r="5" spans="1:22" x14ac:dyDescent="0.35">
      <c r="A5" s="5"/>
      <c r="B5" s="5"/>
      <c r="C5" s="5"/>
      <c r="D5" s="5"/>
      <c r="E5" s="5"/>
      <c r="F5" s="5" t="s">
        <v>18</v>
      </c>
      <c r="G5" s="5"/>
      <c r="H5" s="6">
        <v>0</v>
      </c>
      <c r="I5" s="6">
        <v>0</v>
      </c>
      <c r="J5" s="6">
        <v>0</v>
      </c>
      <c r="K5" s="6">
        <v>0</v>
      </c>
      <c r="L5" s="6">
        <v>666.57</v>
      </c>
      <c r="M5" s="6">
        <v>172907.81</v>
      </c>
      <c r="N5" s="6">
        <v>185940.57</v>
      </c>
      <c r="O5" s="6">
        <v>0</v>
      </c>
      <c r="P5" s="6">
        <v>2275.96</v>
      </c>
      <c r="Q5" s="6">
        <v>57267.34</v>
      </c>
      <c r="R5" s="6">
        <v>188471.5</v>
      </c>
      <c r="S5" s="6">
        <v>13636.59</v>
      </c>
      <c r="T5" s="6">
        <f t="shared" ref="T5:T13" si="0">ROUND(SUM(H5:S5),5)</f>
        <v>621166.34</v>
      </c>
      <c r="U5" s="9">
        <v>548000</v>
      </c>
      <c r="V5" s="10">
        <v>583000</v>
      </c>
    </row>
    <row r="6" spans="1:22" x14ac:dyDescent="0.35">
      <c r="A6" s="5"/>
      <c r="B6" s="5"/>
      <c r="C6" s="5"/>
      <c r="D6" s="5"/>
      <c r="E6" s="5"/>
      <c r="F6" s="5" t="s">
        <v>19</v>
      </c>
      <c r="G6" s="5"/>
      <c r="H6" s="6">
        <v>0</v>
      </c>
      <c r="I6" s="6">
        <v>0</v>
      </c>
      <c r="J6" s="6">
        <v>23076.98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1878.82</v>
      </c>
      <c r="T6" s="6">
        <f t="shared" si="0"/>
        <v>24955.8</v>
      </c>
      <c r="U6" s="9">
        <v>23000</v>
      </c>
      <c r="V6" s="10">
        <v>23000</v>
      </c>
    </row>
    <row r="7" spans="1:22" x14ac:dyDescent="0.35">
      <c r="A7" s="5"/>
      <c r="B7" s="5"/>
      <c r="C7" s="5"/>
      <c r="D7" s="5"/>
      <c r="E7" s="5"/>
      <c r="F7" s="5" t="s">
        <v>20</v>
      </c>
      <c r="G7" s="5"/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1547.35</v>
      </c>
      <c r="T7" s="6">
        <f t="shared" si="0"/>
        <v>1547.35</v>
      </c>
      <c r="U7" s="9">
        <v>1000</v>
      </c>
      <c r="V7" s="10">
        <v>1000</v>
      </c>
    </row>
    <row r="8" spans="1:22" x14ac:dyDescent="0.35">
      <c r="A8" s="5"/>
      <c r="B8" s="5"/>
      <c r="C8" s="5"/>
      <c r="D8" s="5"/>
      <c r="E8" s="5"/>
      <c r="F8" s="5" t="s">
        <v>21</v>
      </c>
      <c r="G8" s="5"/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2442.7399999999998</v>
      </c>
      <c r="T8" s="6">
        <f t="shared" si="0"/>
        <v>2442.7399999999998</v>
      </c>
      <c r="U8" s="9">
        <v>3000</v>
      </c>
      <c r="V8" s="10">
        <v>3500</v>
      </c>
    </row>
    <row r="9" spans="1:22" x14ac:dyDescent="0.35">
      <c r="A9" s="5"/>
      <c r="B9" s="5"/>
      <c r="C9" s="5"/>
      <c r="D9" s="5"/>
      <c r="E9" s="5"/>
      <c r="F9" s="5" t="s">
        <v>22</v>
      </c>
      <c r="G9" s="5"/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358.09</v>
      </c>
      <c r="T9" s="6">
        <f t="shared" si="0"/>
        <v>358.09</v>
      </c>
      <c r="U9" s="9">
        <v>2000</v>
      </c>
      <c r="V9" s="10">
        <v>500</v>
      </c>
    </row>
    <row r="10" spans="1:22" x14ac:dyDescent="0.35">
      <c r="A10" s="5"/>
      <c r="B10" s="5"/>
      <c r="C10" s="5"/>
      <c r="D10" s="5"/>
      <c r="E10" s="5"/>
      <c r="F10" s="5" t="s">
        <v>23</v>
      </c>
      <c r="G10" s="5"/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10418.07</v>
      </c>
      <c r="T10" s="6">
        <f t="shared" si="0"/>
        <v>10418.07</v>
      </c>
      <c r="U10" s="9">
        <v>11000</v>
      </c>
      <c r="V10" s="10">
        <v>10000</v>
      </c>
    </row>
    <row r="11" spans="1:22" x14ac:dyDescent="0.35">
      <c r="A11" s="5"/>
      <c r="B11" s="5"/>
      <c r="C11" s="5"/>
      <c r="D11" s="5"/>
      <c r="E11" s="5"/>
      <c r="F11" s="5" t="s">
        <v>24</v>
      </c>
      <c r="G11" s="5"/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1089.9000000000001</v>
      </c>
      <c r="T11" s="6">
        <f t="shared" si="0"/>
        <v>1089.9000000000001</v>
      </c>
      <c r="U11" s="9">
        <v>6000</v>
      </c>
      <c r="V11" s="10">
        <v>4500</v>
      </c>
    </row>
    <row r="12" spans="1:22" ht="18.600000000000001" thickBot="1" x14ac:dyDescent="0.4">
      <c r="A12" s="5"/>
      <c r="B12" s="5"/>
      <c r="C12" s="5"/>
      <c r="D12" s="5"/>
      <c r="E12" s="5"/>
      <c r="F12" s="5" t="s">
        <v>25</v>
      </c>
      <c r="G12" s="5"/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f t="shared" si="0"/>
        <v>0</v>
      </c>
      <c r="U12" s="12">
        <v>5000</v>
      </c>
      <c r="V12" s="13">
        <v>4500</v>
      </c>
    </row>
    <row r="13" spans="1:22" x14ac:dyDescent="0.35">
      <c r="A13" s="5"/>
      <c r="B13" s="5"/>
      <c r="C13" s="5"/>
      <c r="D13" s="5"/>
      <c r="E13" s="5" t="s">
        <v>26</v>
      </c>
      <c r="F13" s="5"/>
      <c r="G13" s="5"/>
      <c r="H13" s="6">
        <f t="shared" ref="H13:S13" si="1">ROUND(SUM(H4:H12),5)</f>
        <v>0</v>
      </c>
      <c r="I13" s="6">
        <f t="shared" si="1"/>
        <v>0</v>
      </c>
      <c r="J13" s="6">
        <f t="shared" si="1"/>
        <v>23076.98</v>
      </c>
      <c r="K13" s="6">
        <f t="shared" si="1"/>
        <v>0</v>
      </c>
      <c r="L13" s="6">
        <f t="shared" si="1"/>
        <v>666.57</v>
      </c>
      <c r="M13" s="6">
        <f t="shared" si="1"/>
        <v>172907.81</v>
      </c>
      <c r="N13" s="6">
        <f t="shared" si="1"/>
        <v>185940.57</v>
      </c>
      <c r="O13" s="6">
        <f t="shared" si="1"/>
        <v>0</v>
      </c>
      <c r="P13" s="6">
        <f t="shared" si="1"/>
        <v>2275.96</v>
      </c>
      <c r="Q13" s="6">
        <f t="shared" si="1"/>
        <v>57267.34</v>
      </c>
      <c r="R13" s="6">
        <f t="shared" si="1"/>
        <v>188471.5</v>
      </c>
      <c r="S13" s="6">
        <f t="shared" si="1"/>
        <v>31371.56</v>
      </c>
      <c r="T13" s="6">
        <f t="shared" si="0"/>
        <v>661978.29</v>
      </c>
      <c r="U13" s="9">
        <f>ROUND(SUM(U5:U12),5)</f>
        <v>599000</v>
      </c>
      <c r="V13" s="10">
        <f>ROUND(SUM(V5:V12),5)</f>
        <v>630000</v>
      </c>
    </row>
    <row r="14" spans="1:22" x14ac:dyDescent="0.35">
      <c r="A14" s="5"/>
      <c r="B14" s="5"/>
      <c r="C14" s="5"/>
      <c r="D14" s="5"/>
      <c r="E14" s="5" t="s">
        <v>27</v>
      </c>
      <c r="F14" s="5"/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9"/>
      <c r="V14" s="10"/>
    </row>
    <row r="15" spans="1:22" x14ac:dyDescent="0.35">
      <c r="A15" s="5"/>
      <c r="B15" s="5"/>
      <c r="C15" s="5"/>
      <c r="D15" s="5"/>
      <c r="E15" s="5"/>
      <c r="F15" s="5" t="s">
        <v>28</v>
      </c>
      <c r="G15" s="5"/>
      <c r="H15" s="6">
        <v>0</v>
      </c>
      <c r="I15" s="6">
        <v>1143.97</v>
      </c>
      <c r="J15" s="6">
        <v>0</v>
      </c>
      <c r="K15" s="6">
        <v>561.30999999999995</v>
      </c>
      <c r="L15" s="6">
        <v>0</v>
      </c>
      <c r="M15" s="6">
        <v>1694.21</v>
      </c>
      <c r="N15" s="6">
        <v>316.32</v>
      </c>
      <c r="O15" s="6">
        <v>0</v>
      </c>
      <c r="P15" s="6">
        <v>1998.95</v>
      </c>
      <c r="Q15" s="6">
        <v>585.79999999999995</v>
      </c>
      <c r="R15" s="6">
        <v>0</v>
      </c>
      <c r="S15" s="6">
        <v>2000</v>
      </c>
      <c r="T15" s="6">
        <f t="shared" ref="T15:T20" si="2">ROUND(SUM(H15:S15),5)</f>
        <v>8300.56</v>
      </c>
      <c r="U15" s="9">
        <v>5000</v>
      </c>
      <c r="V15" s="10">
        <v>7500</v>
      </c>
    </row>
    <row r="16" spans="1:22" x14ac:dyDescent="0.35">
      <c r="A16" s="5"/>
      <c r="B16" s="5"/>
      <c r="C16" s="5"/>
      <c r="D16" s="5"/>
      <c r="E16" s="5"/>
      <c r="F16" s="5" t="s">
        <v>29</v>
      </c>
      <c r="G16" s="5"/>
      <c r="H16" s="6">
        <v>0</v>
      </c>
      <c r="I16" s="6">
        <v>73.150000000000006</v>
      </c>
      <c r="J16" s="6">
        <v>0</v>
      </c>
      <c r="K16" s="6">
        <v>68.39</v>
      </c>
      <c r="L16" s="6">
        <v>0</v>
      </c>
      <c r="M16" s="6">
        <v>206.41</v>
      </c>
      <c r="N16" s="6">
        <v>60.31</v>
      </c>
      <c r="O16" s="6">
        <v>0</v>
      </c>
      <c r="P16" s="6">
        <v>381.13</v>
      </c>
      <c r="Q16" s="6">
        <v>119.51</v>
      </c>
      <c r="R16" s="6">
        <v>0</v>
      </c>
      <c r="S16" s="6">
        <v>300</v>
      </c>
      <c r="T16" s="6">
        <f t="shared" si="2"/>
        <v>1208.9000000000001</v>
      </c>
      <c r="U16" s="9">
        <v>500</v>
      </c>
      <c r="V16" s="10">
        <v>500</v>
      </c>
    </row>
    <row r="17" spans="1:22" x14ac:dyDescent="0.35">
      <c r="A17" s="5"/>
      <c r="B17" s="5"/>
      <c r="C17" s="5"/>
      <c r="D17" s="5"/>
      <c r="E17" s="5"/>
      <c r="F17" s="5" t="s">
        <v>30</v>
      </c>
      <c r="G17" s="5"/>
      <c r="H17" s="6">
        <v>0</v>
      </c>
      <c r="I17" s="6">
        <v>1928.37</v>
      </c>
      <c r="J17" s="6">
        <v>0</v>
      </c>
      <c r="K17" s="6">
        <v>1074.78</v>
      </c>
      <c r="L17" s="6">
        <v>0</v>
      </c>
      <c r="M17" s="6">
        <v>3244.03</v>
      </c>
      <c r="N17" s="6">
        <v>656.03</v>
      </c>
      <c r="O17" s="6">
        <v>0</v>
      </c>
      <c r="P17" s="6">
        <v>4145.7700000000004</v>
      </c>
      <c r="Q17" s="6">
        <v>967.81</v>
      </c>
      <c r="R17" s="6">
        <v>0</v>
      </c>
      <c r="S17" s="6">
        <v>4000</v>
      </c>
      <c r="T17" s="6">
        <f t="shared" si="2"/>
        <v>16016.79</v>
      </c>
      <c r="U17" s="9">
        <v>5000</v>
      </c>
      <c r="V17" s="10">
        <v>7000</v>
      </c>
    </row>
    <row r="18" spans="1:22" x14ac:dyDescent="0.35">
      <c r="A18" s="5"/>
      <c r="B18" s="5"/>
      <c r="C18" s="5"/>
      <c r="D18" s="5"/>
      <c r="E18" s="5"/>
      <c r="F18" s="5" t="s">
        <v>31</v>
      </c>
      <c r="G18" s="5"/>
      <c r="H18" s="6">
        <v>3289.01</v>
      </c>
      <c r="I18" s="6">
        <v>3374.47</v>
      </c>
      <c r="J18" s="6">
        <v>3287.99</v>
      </c>
      <c r="K18" s="6">
        <v>3429.9</v>
      </c>
      <c r="L18" s="6">
        <v>3379.65</v>
      </c>
      <c r="M18" s="6">
        <v>3724.24</v>
      </c>
      <c r="N18" s="6">
        <v>3532.3</v>
      </c>
      <c r="O18" s="6">
        <v>3200.56</v>
      </c>
      <c r="P18" s="6">
        <v>4086.38</v>
      </c>
      <c r="Q18" s="6">
        <v>3712.07</v>
      </c>
      <c r="R18" s="6">
        <v>3754.53</v>
      </c>
      <c r="S18" s="6">
        <v>3254.21</v>
      </c>
      <c r="T18" s="6">
        <f t="shared" si="2"/>
        <v>42025.31</v>
      </c>
      <c r="U18" s="9">
        <v>35000</v>
      </c>
      <c r="V18" s="10">
        <v>35000</v>
      </c>
    </row>
    <row r="19" spans="1:22" ht="18.600000000000001" thickBot="1" x14ac:dyDescent="0.4">
      <c r="A19" s="5"/>
      <c r="B19" s="5"/>
      <c r="C19" s="5"/>
      <c r="D19" s="5"/>
      <c r="E19" s="5"/>
      <c r="F19" s="5" t="s">
        <v>32</v>
      </c>
      <c r="G19" s="5"/>
      <c r="H19" s="11">
        <v>523.16999999999996</v>
      </c>
      <c r="I19" s="11">
        <v>519.71</v>
      </c>
      <c r="J19" s="11">
        <v>529.91999999999996</v>
      </c>
      <c r="K19" s="11">
        <v>512.19000000000005</v>
      </c>
      <c r="L19" s="11">
        <v>552.33000000000004</v>
      </c>
      <c r="M19" s="11">
        <v>609.15</v>
      </c>
      <c r="N19" s="11">
        <v>593.11</v>
      </c>
      <c r="O19" s="11">
        <v>590.21</v>
      </c>
      <c r="P19" s="11">
        <v>541.15</v>
      </c>
      <c r="Q19" s="11">
        <v>683.38</v>
      </c>
      <c r="R19" s="11">
        <v>636.5</v>
      </c>
      <c r="S19" s="11">
        <v>500.38</v>
      </c>
      <c r="T19" s="11">
        <f t="shared" si="2"/>
        <v>6791.2</v>
      </c>
      <c r="U19" s="12">
        <v>5500</v>
      </c>
      <c r="V19" s="13">
        <v>5500</v>
      </c>
    </row>
    <row r="20" spans="1:22" x14ac:dyDescent="0.35">
      <c r="A20" s="5"/>
      <c r="B20" s="5"/>
      <c r="C20" s="5"/>
      <c r="D20" s="5"/>
      <c r="E20" s="5" t="s">
        <v>33</v>
      </c>
      <c r="F20" s="5"/>
      <c r="G20" s="5"/>
      <c r="H20" s="6">
        <f t="shared" ref="H20:S20" si="3">ROUND(SUM(H14:H19),5)</f>
        <v>3812.18</v>
      </c>
      <c r="I20" s="6">
        <f t="shared" si="3"/>
        <v>7039.67</v>
      </c>
      <c r="J20" s="6">
        <f t="shared" si="3"/>
        <v>3817.91</v>
      </c>
      <c r="K20" s="6">
        <f t="shared" si="3"/>
        <v>5646.57</v>
      </c>
      <c r="L20" s="6">
        <f t="shared" si="3"/>
        <v>3931.98</v>
      </c>
      <c r="M20" s="6">
        <f t="shared" si="3"/>
        <v>9478.0400000000009</v>
      </c>
      <c r="N20" s="6">
        <f t="shared" si="3"/>
        <v>5158.07</v>
      </c>
      <c r="O20" s="6">
        <f t="shared" si="3"/>
        <v>3790.77</v>
      </c>
      <c r="P20" s="6">
        <f t="shared" si="3"/>
        <v>11153.38</v>
      </c>
      <c r="Q20" s="6">
        <f t="shared" si="3"/>
        <v>6068.57</v>
      </c>
      <c r="R20" s="6">
        <f t="shared" si="3"/>
        <v>4391.03</v>
      </c>
      <c r="S20" s="6">
        <f t="shared" si="3"/>
        <v>10054.59</v>
      </c>
      <c r="T20" s="6">
        <f t="shared" si="2"/>
        <v>74342.759999999995</v>
      </c>
      <c r="U20" s="9">
        <f>ROUND(SUM(U14:U19),5)</f>
        <v>51000</v>
      </c>
      <c r="V20" s="10">
        <v>60000</v>
      </c>
    </row>
    <row r="21" spans="1:22" x14ac:dyDescent="0.35">
      <c r="A21" s="5"/>
      <c r="B21" s="5"/>
      <c r="C21" s="5"/>
      <c r="D21" s="5"/>
      <c r="E21" s="5" t="s">
        <v>34</v>
      </c>
      <c r="F21" s="5"/>
      <c r="G21" s="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9"/>
      <c r="V21" s="10"/>
    </row>
    <row r="22" spans="1:22" x14ac:dyDescent="0.35">
      <c r="A22" s="5"/>
      <c r="B22" s="5"/>
      <c r="C22" s="5"/>
      <c r="D22" s="5"/>
      <c r="E22" s="5"/>
      <c r="F22" s="5" t="s">
        <v>35</v>
      </c>
      <c r="G22" s="5"/>
      <c r="H22" s="6">
        <v>25050</v>
      </c>
      <c r="I22" s="6">
        <v>13625</v>
      </c>
      <c r="J22" s="6">
        <v>12925</v>
      </c>
      <c r="K22" s="6">
        <v>11200</v>
      </c>
      <c r="L22" s="6">
        <v>21950</v>
      </c>
      <c r="M22" s="6">
        <v>7925</v>
      </c>
      <c r="N22" s="6">
        <v>16141.67</v>
      </c>
      <c r="O22" s="6">
        <v>26000</v>
      </c>
      <c r="P22" s="6">
        <v>16800</v>
      </c>
      <c r="Q22" s="6">
        <v>21450</v>
      </c>
      <c r="R22" s="6">
        <v>16415</v>
      </c>
      <c r="S22" s="6">
        <v>9350</v>
      </c>
      <c r="T22" s="6">
        <f>ROUND(SUM(H22:S22),5)</f>
        <v>198831.67</v>
      </c>
      <c r="U22" s="9">
        <v>120000</v>
      </c>
      <c r="V22" s="10">
        <v>150000</v>
      </c>
    </row>
    <row r="23" spans="1:22" x14ac:dyDescent="0.35">
      <c r="A23" s="5"/>
      <c r="B23" s="5"/>
      <c r="C23" s="5"/>
      <c r="D23" s="5"/>
      <c r="E23" s="5"/>
      <c r="F23" s="5" t="s">
        <v>36</v>
      </c>
      <c r="G23" s="5"/>
      <c r="H23" s="6">
        <v>800</v>
      </c>
      <c r="I23" s="6">
        <v>400</v>
      </c>
      <c r="J23" s="6">
        <v>800</v>
      </c>
      <c r="K23" s="6">
        <v>600</v>
      </c>
      <c r="L23" s="6">
        <v>1000</v>
      </c>
      <c r="M23" s="6">
        <v>400</v>
      </c>
      <c r="N23" s="6">
        <v>1200</v>
      </c>
      <c r="O23" s="6">
        <v>1750</v>
      </c>
      <c r="P23" s="6">
        <v>1000</v>
      </c>
      <c r="Q23" s="6">
        <v>1200</v>
      </c>
      <c r="R23" s="6">
        <v>750</v>
      </c>
      <c r="S23" s="6">
        <v>1600</v>
      </c>
      <c r="T23" s="6">
        <f>ROUND(SUM(H23:S23),5)</f>
        <v>11500</v>
      </c>
      <c r="U23" s="9">
        <v>10000</v>
      </c>
      <c r="V23" s="10">
        <v>10000</v>
      </c>
    </row>
    <row r="24" spans="1:22" x14ac:dyDescent="0.35">
      <c r="A24" s="5"/>
      <c r="B24" s="5"/>
      <c r="C24" s="5"/>
      <c r="D24" s="5"/>
      <c r="E24" s="5"/>
      <c r="F24" s="5" t="s">
        <v>37</v>
      </c>
      <c r="G24" s="5"/>
      <c r="H24" s="6">
        <v>3500</v>
      </c>
      <c r="I24" s="6">
        <v>700</v>
      </c>
      <c r="J24" s="6">
        <v>3450</v>
      </c>
      <c r="K24" s="6">
        <v>1850</v>
      </c>
      <c r="L24" s="6">
        <v>5800</v>
      </c>
      <c r="M24" s="6">
        <v>2650</v>
      </c>
      <c r="N24" s="6">
        <v>4000</v>
      </c>
      <c r="O24" s="6">
        <v>3950</v>
      </c>
      <c r="P24" s="6">
        <v>2400</v>
      </c>
      <c r="Q24" s="6">
        <v>5100</v>
      </c>
      <c r="R24" s="6">
        <v>2950</v>
      </c>
      <c r="S24" s="6">
        <v>3700</v>
      </c>
      <c r="T24" s="6">
        <f>ROUND(SUM(H24:S24),5)</f>
        <v>40050</v>
      </c>
      <c r="U24" s="9">
        <v>36000</v>
      </c>
      <c r="V24" s="10">
        <v>36000</v>
      </c>
    </row>
    <row r="25" spans="1:22" x14ac:dyDescent="0.35">
      <c r="A25" s="5"/>
      <c r="B25" s="5"/>
      <c r="C25" s="5"/>
      <c r="D25" s="5"/>
      <c r="E25" s="5"/>
      <c r="F25" s="5" t="s">
        <v>38</v>
      </c>
      <c r="G25" s="5"/>
      <c r="H25" s="6">
        <v>4400</v>
      </c>
      <c r="I25" s="6">
        <v>5600</v>
      </c>
      <c r="J25" s="6">
        <v>4800</v>
      </c>
      <c r="K25" s="6">
        <v>5800</v>
      </c>
      <c r="L25" s="6">
        <v>11000</v>
      </c>
      <c r="M25" s="6">
        <v>2800</v>
      </c>
      <c r="N25" s="6">
        <v>9583.33</v>
      </c>
      <c r="O25" s="6">
        <v>12000</v>
      </c>
      <c r="P25" s="6">
        <v>3700</v>
      </c>
      <c r="Q25" s="6">
        <v>9000</v>
      </c>
      <c r="R25" s="6">
        <v>8585</v>
      </c>
      <c r="S25" s="6">
        <v>4700</v>
      </c>
      <c r="T25" s="6">
        <f>ROUND(SUM(H25:S25),5)</f>
        <v>81968.33</v>
      </c>
      <c r="U25" s="9">
        <v>55000</v>
      </c>
      <c r="V25" s="10">
        <v>60000</v>
      </c>
    </row>
    <row r="26" spans="1:22" x14ac:dyDescent="0.35">
      <c r="A26" s="5"/>
      <c r="B26" s="5"/>
      <c r="C26" s="5"/>
      <c r="D26" s="5"/>
      <c r="E26" s="5"/>
      <c r="F26" s="5" t="s">
        <v>39</v>
      </c>
      <c r="G26" s="5"/>
      <c r="H26" s="6">
        <v>2300</v>
      </c>
      <c r="I26" s="6">
        <v>2400</v>
      </c>
      <c r="J26" s="6">
        <v>700</v>
      </c>
      <c r="K26" s="6">
        <v>1300</v>
      </c>
      <c r="L26" s="6">
        <v>0</v>
      </c>
      <c r="M26" s="6">
        <v>200</v>
      </c>
      <c r="N26" s="6">
        <v>700</v>
      </c>
      <c r="O26" s="6">
        <v>0</v>
      </c>
      <c r="P26" s="6">
        <v>5800</v>
      </c>
      <c r="Q26" s="6">
        <v>0</v>
      </c>
      <c r="R26" s="6">
        <v>1500</v>
      </c>
      <c r="S26" s="6">
        <v>200</v>
      </c>
      <c r="T26" s="6">
        <f>ROUND(SUM(H26:S26),5)</f>
        <v>15100</v>
      </c>
      <c r="U26" s="9">
        <v>8000</v>
      </c>
      <c r="V26" s="10">
        <v>11000</v>
      </c>
    </row>
    <row r="27" spans="1:22" x14ac:dyDescent="0.35">
      <c r="A27" s="5"/>
      <c r="B27" s="5"/>
      <c r="C27" s="5"/>
      <c r="D27" s="5"/>
      <c r="E27" s="5"/>
      <c r="F27" s="5" t="s">
        <v>40</v>
      </c>
      <c r="G27" s="5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9">
        <v>500</v>
      </c>
      <c r="V27" s="10">
        <v>500</v>
      </c>
    </row>
    <row r="28" spans="1:22" x14ac:dyDescent="0.35">
      <c r="A28" s="5"/>
      <c r="B28" s="5"/>
      <c r="C28" s="5"/>
      <c r="D28" s="5"/>
      <c r="E28" s="5"/>
      <c r="F28" s="5" t="s">
        <v>41</v>
      </c>
      <c r="G28" s="5"/>
      <c r="H28" s="6">
        <v>355</v>
      </c>
      <c r="I28" s="6">
        <v>450</v>
      </c>
      <c r="J28" s="6">
        <v>710</v>
      </c>
      <c r="K28" s="6">
        <v>710</v>
      </c>
      <c r="L28" s="6">
        <v>1490</v>
      </c>
      <c r="M28" s="6">
        <v>425</v>
      </c>
      <c r="N28" s="6">
        <v>1345</v>
      </c>
      <c r="O28" s="6">
        <v>965</v>
      </c>
      <c r="P28" s="6">
        <v>825</v>
      </c>
      <c r="Q28" s="6">
        <v>1480</v>
      </c>
      <c r="R28" s="6">
        <v>725</v>
      </c>
      <c r="S28" s="6">
        <v>1350</v>
      </c>
      <c r="T28" s="6">
        <f>ROUND(SUM(H28:S28),5)</f>
        <v>10830</v>
      </c>
      <c r="U28" s="6">
        <v>11500</v>
      </c>
      <c r="V28" s="7">
        <v>11000</v>
      </c>
    </row>
    <row r="29" spans="1:22" ht="18.600000000000001" thickBot="1" x14ac:dyDescent="0.4">
      <c r="A29" s="5"/>
      <c r="B29" s="5"/>
      <c r="C29" s="5"/>
      <c r="D29" s="5"/>
      <c r="E29" s="5"/>
      <c r="F29" s="5" t="s">
        <v>42</v>
      </c>
      <c r="G29" s="5"/>
      <c r="H29" s="14">
        <v>0</v>
      </c>
      <c r="I29" s="14">
        <v>0</v>
      </c>
      <c r="J29" s="14">
        <v>124.68</v>
      </c>
      <c r="K29" s="14">
        <v>20</v>
      </c>
      <c r="L29" s="14">
        <v>0</v>
      </c>
      <c r="M29" s="14">
        <v>130.09</v>
      </c>
      <c r="N29" s="14">
        <v>0</v>
      </c>
      <c r="O29" s="14">
        <v>0</v>
      </c>
      <c r="P29" s="14">
        <v>0</v>
      </c>
      <c r="Q29" s="14">
        <v>201.95</v>
      </c>
      <c r="R29" s="14">
        <v>30</v>
      </c>
      <c r="S29" s="14">
        <v>76</v>
      </c>
      <c r="T29" s="14">
        <f>ROUND(SUM(H29:S29),5)</f>
        <v>582.72</v>
      </c>
      <c r="U29" s="14">
        <v>0</v>
      </c>
      <c r="V29" s="15">
        <v>200</v>
      </c>
    </row>
    <row r="30" spans="1:22" ht="18.600000000000001" thickBot="1" x14ac:dyDescent="0.4">
      <c r="A30" s="5"/>
      <c r="B30" s="5"/>
      <c r="C30" s="5"/>
      <c r="D30" s="5"/>
      <c r="E30" s="5" t="s">
        <v>43</v>
      </c>
      <c r="F30" s="5"/>
      <c r="G30" s="5"/>
      <c r="H30" s="16">
        <f t="shared" ref="H30:S30" si="4">ROUND(SUM(H21:H29),5)</f>
        <v>36405</v>
      </c>
      <c r="I30" s="16">
        <f t="shared" si="4"/>
        <v>23175</v>
      </c>
      <c r="J30" s="16">
        <f t="shared" si="4"/>
        <v>23509.68</v>
      </c>
      <c r="K30" s="16">
        <f t="shared" si="4"/>
        <v>21480</v>
      </c>
      <c r="L30" s="16">
        <f t="shared" si="4"/>
        <v>41240</v>
      </c>
      <c r="M30" s="16">
        <f t="shared" si="4"/>
        <v>14530.09</v>
      </c>
      <c r="N30" s="16">
        <f t="shared" si="4"/>
        <v>32970</v>
      </c>
      <c r="O30" s="16">
        <f t="shared" si="4"/>
        <v>44665</v>
      </c>
      <c r="P30" s="16">
        <f t="shared" si="4"/>
        <v>30525</v>
      </c>
      <c r="Q30" s="16">
        <f t="shared" si="4"/>
        <v>38431.949999999997</v>
      </c>
      <c r="R30" s="16">
        <f t="shared" si="4"/>
        <v>30955</v>
      </c>
      <c r="S30" s="16">
        <f t="shared" si="4"/>
        <v>20976</v>
      </c>
      <c r="T30" s="16">
        <f>ROUND(SUM(H30:S30),5)</f>
        <v>358862.72</v>
      </c>
      <c r="U30" s="16">
        <f>ROUND(SUM(U21:U29),5)</f>
        <v>241000</v>
      </c>
      <c r="V30" s="17">
        <f>ROUND(SUM(V21:V29),5)</f>
        <v>278700</v>
      </c>
    </row>
    <row r="31" spans="1:22" x14ac:dyDescent="0.35">
      <c r="A31" s="5"/>
      <c r="B31" s="5"/>
      <c r="C31" s="5"/>
      <c r="D31" s="5" t="s">
        <v>44</v>
      </c>
      <c r="E31" s="5"/>
      <c r="F31" s="5"/>
      <c r="G31" s="5"/>
      <c r="H31" s="6">
        <f t="shared" ref="H31:S31" si="5">ROUND(H3+H13+H20+H30,5)</f>
        <v>40217.18</v>
      </c>
      <c r="I31" s="6">
        <f t="shared" si="5"/>
        <v>30214.67</v>
      </c>
      <c r="J31" s="6">
        <f t="shared" si="5"/>
        <v>50404.57</v>
      </c>
      <c r="K31" s="6">
        <f t="shared" si="5"/>
        <v>27126.57</v>
      </c>
      <c r="L31" s="6">
        <f t="shared" si="5"/>
        <v>45838.55</v>
      </c>
      <c r="M31" s="6">
        <f t="shared" si="5"/>
        <v>196915.94</v>
      </c>
      <c r="N31" s="6">
        <f t="shared" si="5"/>
        <v>224068.64</v>
      </c>
      <c r="O31" s="6">
        <f t="shared" si="5"/>
        <v>48455.77</v>
      </c>
      <c r="P31" s="6">
        <f t="shared" si="5"/>
        <v>43954.34</v>
      </c>
      <c r="Q31" s="6">
        <f t="shared" si="5"/>
        <v>101767.86</v>
      </c>
      <c r="R31" s="6">
        <f t="shared" si="5"/>
        <v>223817.53</v>
      </c>
      <c r="S31" s="6">
        <f t="shared" si="5"/>
        <v>62402.15</v>
      </c>
      <c r="T31" s="6">
        <f>ROUND(SUM(H31:S31),5)</f>
        <v>1095183.77</v>
      </c>
      <c r="U31" s="6">
        <f>ROUND(U3+U13+U20+U30,5)</f>
        <v>891000</v>
      </c>
      <c r="V31" s="7">
        <f>ROUND(V3+V13+V20+V30,5)</f>
        <v>968700</v>
      </c>
    </row>
    <row r="32" spans="1:22" hidden="1" x14ac:dyDescent="0.35">
      <c r="A32" s="5"/>
      <c r="B32" s="5"/>
      <c r="C32" s="5"/>
      <c r="D32" s="5" t="s">
        <v>45</v>
      </c>
      <c r="E32" s="5"/>
      <c r="F32" s="5"/>
      <c r="G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7"/>
    </row>
    <row r="33" spans="1:22" hidden="1" x14ac:dyDescent="0.35">
      <c r="A33" s="5"/>
      <c r="B33" s="5"/>
      <c r="C33" s="5"/>
      <c r="D33" s="5"/>
      <c r="E33" s="5" t="s">
        <v>46</v>
      </c>
      <c r="F33" s="5"/>
      <c r="G33" s="5"/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f>ROUND(SUM(H33:S33),5)</f>
        <v>0</v>
      </c>
      <c r="U33" s="14">
        <v>0</v>
      </c>
      <c r="V33" s="15">
        <v>0</v>
      </c>
    </row>
    <row r="34" spans="1:22" ht="18.600000000000001" hidden="1" thickBot="1" x14ac:dyDescent="0.4">
      <c r="A34" s="5"/>
      <c r="B34" s="5"/>
      <c r="C34" s="5"/>
      <c r="D34" s="5" t="s">
        <v>47</v>
      </c>
      <c r="E34" s="5"/>
      <c r="F34" s="5"/>
      <c r="G34" s="5"/>
      <c r="H34" s="16">
        <f t="shared" ref="H34:S34" si="6">ROUND(SUM(H32:H33),5)</f>
        <v>0</v>
      </c>
      <c r="I34" s="16">
        <f t="shared" si="6"/>
        <v>0</v>
      </c>
      <c r="J34" s="16">
        <f t="shared" si="6"/>
        <v>0</v>
      </c>
      <c r="K34" s="16">
        <f t="shared" si="6"/>
        <v>0</v>
      </c>
      <c r="L34" s="16">
        <f t="shared" si="6"/>
        <v>0</v>
      </c>
      <c r="M34" s="16">
        <f t="shared" si="6"/>
        <v>0</v>
      </c>
      <c r="N34" s="16">
        <f t="shared" si="6"/>
        <v>0</v>
      </c>
      <c r="O34" s="16">
        <f t="shared" si="6"/>
        <v>0</v>
      </c>
      <c r="P34" s="16">
        <f t="shared" si="6"/>
        <v>0</v>
      </c>
      <c r="Q34" s="16">
        <f t="shared" si="6"/>
        <v>0</v>
      </c>
      <c r="R34" s="16">
        <f t="shared" si="6"/>
        <v>0</v>
      </c>
      <c r="S34" s="16">
        <f t="shared" si="6"/>
        <v>0</v>
      </c>
      <c r="T34" s="16">
        <f>ROUND(SUM(H34:S34),5)</f>
        <v>0</v>
      </c>
      <c r="U34" s="16">
        <f>ROUND(SUM(U32:U33),5)</f>
        <v>0</v>
      </c>
      <c r="V34" s="17">
        <f>ROUND(SUM(V32:V33),5)</f>
        <v>0</v>
      </c>
    </row>
    <row r="35" spans="1:22" x14ac:dyDescent="0.35">
      <c r="A35" s="5"/>
      <c r="B35" s="5"/>
      <c r="C35" s="5" t="s">
        <v>48</v>
      </c>
      <c r="D35" s="5"/>
      <c r="E35" s="5"/>
      <c r="F35" s="5"/>
      <c r="G35" s="5"/>
      <c r="H35" s="6">
        <f t="shared" ref="H35:S35" si="7">ROUND(H31-H34,5)</f>
        <v>40217.18</v>
      </c>
      <c r="I35" s="6">
        <f t="shared" si="7"/>
        <v>30214.67</v>
      </c>
      <c r="J35" s="6">
        <f t="shared" si="7"/>
        <v>50404.57</v>
      </c>
      <c r="K35" s="6">
        <f t="shared" si="7"/>
        <v>27126.57</v>
      </c>
      <c r="L35" s="6">
        <f t="shared" si="7"/>
        <v>45838.55</v>
      </c>
      <c r="M35" s="6">
        <f t="shared" si="7"/>
        <v>196915.94</v>
      </c>
      <c r="N35" s="6">
        <f t="shared" si="7"/>
        <v>224068.64</v>
      </c>
      <c r="O35" s="6">
        <f t="shared" si="7"/>
        <v>48455.77</v>
      </c>
      <c r="P35" s="6">
        <f t="shared" si="7"/>
        <v>43954.34</v>
      </c>
      <c r="Q35" s="6">
        <f t="shared" si="7"/>
        <v>101767.86</v>
      </c>
      <c r="R35" s="6">
        <f t="shared" si="7"/>
        <v>223817.53</v>
      </c>
      <c r="S35" s="6">
        <f t="shared" si="7"/>
        <v>62402.15</v>
      </c>
      <c r="T35" s="6">
        <f>ROUND(SUM(H35:S35),5)</f>
        <v>1095183.77</v>
      </c>
      <c r="U35" s="6">
        <f>ROUND(U31-U34,5)</f>
        <v>891000</v>
      </c>
      <c r="V35" s="7">
        <f>ROUND(V31-V34,5)</f>
        <v>968700</v>
      </c>
    </row>
    <row r="36" spans="1:22" x14ac:dyDescent="0.35">
      <c r="A36" s="5"/>
      <c r="B36" s="5"/>
      <c r="C36" s="5"/>
      <c r="D36" s="5"/>
      <c r="E36" s="5"/>
      <c r="F36" s="5"/>
      <c r="G36" s="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7"/>
    </row>
    <row r="37" spans="1:22" x14ac:dyDescent="0.35">
      <c r="A37" s="5"/>
      <c r="B37" s="5"/>
      <c r="C37" s="5"/>
      <c r="D37" s="5"/>
      <c r="E37" s="5"/>
      <c r="F37" s="5"/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7"/>
    </row>
    <row r="38" spans="1:22" x14ac:dyDescent="0.35">
      <c r="A38" s="5"/>
      <c r="B38" s="5"/>
      <c r="C38" s="5"/>
      <c r="D38" s="5"/>
      <c r="E38" s="5"/>
      <c r="F38" s="5"/>
      <c r="G38" s="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7"/>
    </row>
    <row r="39" spans="1:22" x14ac:dyDescent="0.35">
      <c r="A39" s="5"/>
      <c r="B39" s="5"/>
      <c r="C39" s="5"/>
      <c r="D39" s="5"/>
      <c r="E39" s="5"/>
      <c r="F39" s="5"/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7"/>
    </row>
    <row r="40" spans="1:22" x14ac:dyDescent="0.35">
      <c r="A40" s="5"/>
      <c r="B40" s="5"/>
      <c r="C40" s="5"/>
      <c r="D40" s="5" t="s">
        <v>49</v>
      </c>
      <c r="E40" s="5"/>
      <c r="F40" s="5"/>
      <c r="G40" s="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7"/>
    </row>
    <row r="41" spans="1:22" x14ac:dyDescent="0.35">
      <c r="A41" s="5"/>
      <c r="B41" s="5"/>
      <c r="C41" s="5"/>
      <c r="D41" s="5"/>
      <c r="E41" s="5" t="s">
        <v>50</v>
      </c>
      <c r="F41" s="5"/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7"/>
    </row>
    <row r="42" spans="1:22" x14ac:dyDescent="0.35">
      <c r="A42" s="5"/>
      <c r="B42" s="5"/>
      <c r="C42" s="5"/>
      <c r="D42" s="5"/>
      <c r="E42" s="5"/>
      <c r="F42" s="5" t="s">
        <v>51</v>
      </c>
      <c r="G42" s="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7"/>
    </row>
    <row r="43" spans="1:22" x14ac:dyDescent="0.35">
      <c r="A43" s="5"/>
      <c r="B43" s="5"/>
      <c r="C43" s="5"/>
      <c r="D43" s="5"/>
      <c r="E43" s="5"/>
      <c r="F43" s="5"/>
      <c r="G43" s="5" t="s">
        <v>52</v>
      </c>
      <c r="H43" s="6">
        <v>9990.59</v>
      </c>
      <c r="I43" s="6">
        <v>15500.29</v>
      </c>
      <c r="J43" s="6">
        <v>13518.23</v>
      </c>
      <c r="K43" s="6">
        <v>13324.26</v>
      </c>
      <c r="L43" s="6">
        <v>16524.349999999999</v>
      </c>
      <c r="M43" s="6">
        <v>24263.8</v>
      </c>
      <c r="N43" s="6">
        <v>24716.87</v>
      </c>
      <c r="O43" s="6">
        <v>14802.79</v>
      </c>
      <c r="P43" s="6">
        <v>15682.45</v>
      </c>
      <c r="Q43" s="6">
        <v>14792.99</v>
      </c>
      <c r="R43" s="6">
        <v>15911.79</v>
      </c>
      <c r="S43" s="6">
        <v>27845.6325</v>
      </c>
      <c r="T43" s="6">
        <f>ROUND(SUM(H43:S43),5)</f>
        <v>206874.04250000001</v>
      </c>
      <c r="U43" s="9">
        <v>217000</v>
      </c>
      <c r="V43" s="10">
        <v>230000</v>
      </c>
    </row>
    <row r="44" spans="1:22" x14ac:dyDescent="0.35">
      <c r="A44" s="5"/>
      <c r="B44" s="5"/>
      <c r="C44" s="5"/>
      <c r="D44" s="5"/>
      <c r="E44" s="5"/>
      <c r="F44" s="5"/>
      <c r="G44" s="18" t="s">
        <v>53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9">
        <v>3500</v>
      </c>
      <c r="V44" s="10">
        <v>5000</v>
      </c>
    </row>
    <row r="45" spans="1:22" x14ac:dyDescent="0.35">
      <c r="A45" s="5"/>
      <c r="B45" s="5"/>
      <c r="C45" s="5"/>
      <c r="D45" s="5"/>
      <c r="E45" s="5"/>
      <c r="F45" s="5"/>
      <c r="G45" s="5" t="s">
        <v>54</v>
      </c>
      <c r="H45" s="6">
        <v>35.64</v>
      </c>
      <c r="I45" s="6">
        <v>35.64</v>
      </c>
      <c r="J45" s="6">
        <v>35.64</v>
      </c>
      <c r="K45" s="6">
        <v>35.64</v>
      </c>
      <c r="L45" s="6">
        <v>35.64</v>
      </c>
      <c r="M45" s="6">
        <v>35.64</v>
      </c>
      <c r="N45" s="6">
        <v>35.64</v>
      </c>
      <c r="O45" s="6">
        <v>35.64</v>
      </c>
      <c r="P45" s="6">
        <v>35.64</v>
      </c>
      <c r="Q45" s="6">
        <v>35.64</v>
      </c>
      <c r="R45" s="6">
        <v>35.64</v>
      </c>
      <c r="S45" s="6">
        <v>35.64</v>
      </c>
      <c r="T45" s="6">
        <f>ROUND(SUM(H45:S45),5)</f>
        <v>427.68</v>
      </c>
      <c r="U45" s="9">
        <v>480</v>
      </c>
      <c r="V45" s="10">
        <v>450</v>
      </c>
    </row>
    <row r="46" spans="1:22" ht="18.600000000000001" thickBot="1" x14ac:dyDescent="0.4">
      <c r="A46" s="5"/>
      <c r="B46" s="5"/>
      <c r="C46" s="5"/>
      <c r="D46" s="5"/>
      <c r="E46" s="5"/>
      <c r="F46" s="5"/>
      <c r="G46" s="5" t="s">
        <v>55</v>
      </c>
      <c r="H46" s="11">
        <v>65</v>
      </c>
      <c r="I46" s="11">
        <v>100</v>
      </c>
      <c r="J46" s="11">
        <v>100</v>
      </c>
      <c r="K46" s="11">
        <v>100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2">
        <v>2600</v>
      </c>
      <c r="V46" s="13">
        <v>0</v>
      </c>
    </row>
    <row r="47" spans="1:22" x14ac:dyDescent="0.35">
      <c r="A47" s="5"/>
      <c r="B47" s="5"/>
      <c r="C47" s="5"/>
      <c r="D47" s="5"/>
      <c r="E47" s="5"/>
      <c r="F47" s="5" t="s">
        <v>56</v>
      </c>
      <c r="G47" s="5"/>
      <c r="H47" s="6">
        <f t="shared" ref="H47:S47" si="8">ROUND(SUM(H42:H46),5)</f>
        <v>10091.23</v>
      </c>
      <c r="I47" s="6">
        <f t="shared" si="8"/>
        <v>15635.93</v>
      </c>
      <c r="J47" s="6">
        <f t="shared" si="8"/>
        <v>13653.87</v>
      </c>
      <c r="K47" s="6">
        <f t="shared" si="8"/>
        <v>13459.9</v>
      </c>
      <c r="L47" s="6">
        <f t="shared" si="8"/>
        <v>16559.990000000002</v>
      </c>
      <c r="M47" s="6">
        <f t="shared" si="8"/>
        <v>24299.439999999999</v>
      </c>
      <c r="N47" s="6">
        <f t="shared" si="8"/>
        <v>24752.51</v>
      </c>
      <c r="O47" s="6">
        <f t="shared" si="8"/>
        <v>14838.43</v>
      </c>
      <c r="P47" s="6">
        <f t="shared" si="8"/>
        <v>15718.09</v>
      </c>
      <c r="Q47" s="6">
        <f t="shared" si="8"/>
        <v>14828.63</v>
      </c>
      <c r="R47" s="6">
        <f t="shared" si="8"/>
        <v>15947.43</v>
      </c>
      <c r="S47" s="6">
        <f t="shared" si="8"/>
        <v>27881.272499999999</v>
      </c>
      <c r="T47" s="6">
        <f>ROUND(SUM(H47:S47),5)</f>
        <v>207666.7225</v>
      </c>
      <c r="U47" s="6">
        <f>ROUND(SUM(U42:U46),5)</f>
        <v>223580</v>
      </c>
      <c r="V47" s="7">
        <f>ROUND(SUM(V42:V46),5)</f>
        <v>235450</v>
      </c>
    </row>
    <row r="48" spans="1:22" x14ac:dyDescent="0.35">
      <c r="A48" s="5"/>
      <c r="B48" s="5"/>
      <c r="C48" s="5"/>
      <c r="D48" s="5"/>
      <c r="E48" s="5"/>
      <c r="F48" s="5" t="s">
        <v>57</v>
      </c>
      <c r="G48" s="5"/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f>ROUND(SUM(H48:S48),5)</f>
        <v>0</v>
      </c>
      <c r="U48" s="6">
        <v>0</v>
      </c>
      <c r="V48" s="7">
        <v>0</v>
      </c>
    </row>
    <row r="49" spans="1:22" x14ac:dyDescent="0.35">
      <c r="A49" s="5"/>
      <c r="B49" s="5"/>
      <c r="C49" s="5"/>
      <c r="D49" s="5"/>
      <c r="E49" s="5"/>
      <c r="F49" s="5" t="s">
        <v>58</v>
      </c>
      <c r="G49" s="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7"/>
    </row>
    <row r="50" spans="1:22" x14ac:dyDescent="0.35">
      <c r="A50" s="5"/>
      <c r="B50" s="5"/>
      <c r="C50" s="5"/>
      <c r="D50" s="5"/>
      <c r="E50" s="5"/>
      <c r="F50" s="5"/>
      <c r="G50" s="5" t="s">
        <v>59</v>
      </c>
      <c r="H50" s="6">
        <v>109.17</v>
      </c>
      <c r="I50" s="6">
        <v>1099.07</v>
      </c>
      <c r="J50" s="6">
        <v>668.62</v>
      </c>
      <c r="K50" s="6">
        <v>873.38</v>
      </c>
      <c r="L50" s="6">
        <v>716.02</v>
      </c>
      <c r="M50" s="6">
        <v>815.32</v>
      </c>
      <c r="N50" s="6">
        <v>797.46</v>
      </c>
      <c r="O50" s="6">
        <v>1219.19</v>
      </c>
      <c r="P50" s="6">
        <v>805.18</v>
      </c>
      <c r="Q50" s="6">
        <v>399.79</v>
      </c>
      <c r="R50" s="6">
        <v>808.36</v>
      </c>
      <c r="S50" s="6">
        <v>1039.5999999999999</v>
      </c>
      <c r="T50" s="6">
        <f>ROUND(SUM(H50:S50),5)</f>
        <v>9351.16</v>
      </c>
      <c r="U50" s="6">
        <v>13500</v>
      </c>
      <c r="V50" s="7">
        <v>15000</v>
      </c>
    </row>
    <row r="51" spans="1:22" ht="18.600000000000001" thickBot="1" x14ac:dyDescent="0.4">
      <c r="A51" s="5"/>
      <c r="B51" s="5"/>
      <c r="C51" s="5"/>
      <c r="D51" s="5"/>
      <c r="E51" s="5"/>
      <c r="F51" s="5"/>
      <c r="G51" s="5" t="s">
        <v>60</v>
      </c>
      <c r="H51" s="11">
        <v>-383.76</v>
      </c>
      <c r="I51" s="11">
        <v>334.01</v>
      </c>
      <c r="J51" s="11">
        <v>-0.42</v>
      </c>
      <c r="K51" s="11">
        <v>205.87</v>
      </c>
      <c r="L51" s="11">
        <v>-180.32</v>
      </c>
      <c r="M51" s="11">
        <v>-359.14</v>
      </c>
      <c r="N51" s="11">
        <v>0</v>
      </c>
      <c r="O51" s="11">
        <v>406.6</v>
      </c>
      <c r="P51" s="11">
        <v>-0.68</v>
      </c>
      <c r="Q51" s="11">
        <v>-405.92</v>
      </c>
      <c r="R51" s="11">
        <v>-2.92</v>
      </c>
      <c r="S51" s="11">
        <v>-770.78</v>
      </c>
      <c r="T51" s="11">
        <f>ROUND(SUM(H51:S51),5)</f>
        <v>-1157.46</v>
      </c>
      <c r="U51" s="11">
        <v>0</v>
      </c>
      <c r="V51" s="19">
        <v>0</v>
      </c>
    </row>
    <row r="52" spans="1:22" x14ac:dyDescent="0.35">
      <c r="A52" s="5"/>
      <c r="B52" s="5"/>
      <c r="C52" s="5"/>
      <c r="D52" s="5"/>
      <c r="E52" s="5"/>
      <c r="F52" s="5" t="s">
        <v>61</v>
      </c>
      <c r="G52" s="5"/>
      <c r="H52" s="6">
        <f t="shared" ref="H52:S52" si="9">ROUND(SUM(H49:H51),5)</f>
        <v>-274.58999999999997</v>
      </c>
      <c r="I52" s="6">
        <f t="shared" si="9"/>
        <v>1433.08</v>
      </c>
      <c r="J52" s="6">
        <f t="shared" si="9"/>
        <v>668.2</v>
      </c>
      <c r="K52" s="6">
        <f t="shared" si="9"/>
        <v>1079.25</v>
      </c>
      <c r="L52" s="6">
        <f t="shared" si="9"/>
        <v>535.70000000000005</v>
      </c>
      <c r="M52" s="6">
        <f t="shared" si="9"/>
        <v>456.18</v>
      </c>
      <c r="N52" s="6">
        <f t="shared" si="9"/>
        <v>797.46</v>
      </c>
      <c r="O52" s="6">
        <f t="shared" si="9"/>
        <v>1625.79</v>
      </c>
      <c r="P52" s="6">
        <f t="shared" si="9"/>
        <v>804.5</v>
      </c>
      <c r="Q52" s="6">
        <f t="shared" si="9"/>
        <v>-6.13</v>
      </c>
      <c r="R52" s="6">
        <f t="shared" si="9"/>
        <v>805.44</v>
      </c>
      <c r="S52" s="6">
        <f t="shared" si="9"/>
        <v>268.82</v>
      </c>
      <c r="T52" s="6">
        <f>ROUND(SUM(H52:S52),5)</f>
        <v>8193.7000000000007</v>
      </c>
      <c r="U52" s="6">
        <f>ROUND(SUM(U49:U51),5)</f>
        <v>13500</v>
      </c>
      <c r="V52" s="7">
        <f>ROUND(SUM(V49:V51),5)</f>
        <v>15000</v>
      </c>
    </row>
    <row r="53" spans="1:22" x14ac:dyDescent="0.35">
      <c r="A53" s="5"/>
      <c r="B53" s="5"/>
      <c r="C53" s="5"/>
      <c r="D53" s="5"/>
      <c r="E53" s="5"/>
      <c r="F53" s="5" t="s">
        <v>62</v>
      </c>
      <c r="G53" s="5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7"/>
    </row>
    <row r="54" spans="1:22" x14ac:dyDescent="0.35">
      <c r="A54" s="5"/>
      <c r="B54" s="5"/>
      <c r="C54" s="5"/>
      <c r="D54" s="5"/>
      <c r="E54" s="5"/>
      <c r="F54" s="5"/>
      <c r="G54" s="5" t="s">
        <v>63</v>
      </c>
      <c r="H54" s="6">
        <v>625.61</v>
      </c>
      <c r="I54" s="6">
        <v>1023.02</v>
      </c>
      <c r="J54" s="6">
        <v>887.72</v>
      </c>
      <c r="K54" s="6">
        <v>919.1</v>
      </c>
      <c r="L54" s="6">
        <v>1024.52</v>
      </c>
      <c r="M54" s="6">
        <v>1529.14</v>
      </c>
      <c r="N54" s="6">
        <v>1532.44</v>
      </c>
      <c r="O54" s="6">
        <v>948.77</v>
      </c>
      <c r="P54" s="6">
        <v>1028.1099999999999</v>
      </c>
      <c r="Q54" s="6">
        <v>941.96</v>
      </c>
      <c r="R54" s="6">
        <v>1048.54</v>
      </c>
      <c r="S54" s="6">
        <v>1591.02</v>
      </c>
      <c r="T54" s="6">
        <f>ROUND(SUM(H54:S54),5)</f>
        <v>13099.95</v>
      </c>
      <c r="U54" s="6">
        <v>14500</v>
      </c>
      <c r="V54" s="7">
        <v>15000</v>
      </c>
    </row>
    <row r="55" spans="1:22" ht="18.600000000000001" thickBot="1" x14ac:dyDescent="0.4">
      <c r="A55" s="5"/>
      <c r="B55" s="5"/>
      <c r="C55" s="5"/>
      <c r="D55" s="5"/>
      <c r="E55" s="5"/>
      <c r="F55" s="5"/>
      <c r="G55" s="5" t="s">
        <v>64</v>
      </c>
      <c r="H55" s="11">
        <v>146.31</v>
      </c>
      <c r="I55" s="11">
        <v>239.25</v>
      </c>
      <c r="J55" s="11">
        <v>207.61</v>
      </c>
      <c r="K55" s="11">
        <v>214.95</v>
      </c>
      <c r="L55" s="11">
        <v>239.61</v>
      </c>
      <c r="M55" s="11">
        <v>357.64</v>
      </c>
      <c r="N55" s="11">
        <v>358.4</v>
      </c>
      <c r="O55" s="11">
        <v>221.88</v>
      </c>
      <c r="P55" s="11">
        <v>240.47</v>
      </c>
      <c r="Q55" s="11">
        <v>220.31</v>
      </c>
      <c r="R55" s="11">
        <v>245.23</v>
      </c>
      <c r="S55" s="11">
        <v>372.09</v>
      </c>
      <c r="T55" s="11">
        <f>ROUND(SUM(H55:S55),5)</f>
        <v>3063.75</v>
      </c>
      <c r="U55" s="11">
        <v>3300</v>
      </c>
      <c r="V55" s="19">
        <v>3500</v>
      </c>
    </row>
    <row r="56" spans="1:22" x14ac:dyDescent="0.35">
      <c r="A56" s="5"/>
      <c r="B56" s="5"/>
      <c r="C56" s="5"/>
      <c r="D56" s="5"/>
      <c r="E56" s="5"/>
      <c r="F56" s="5" t="s">
        <v>65</v>
      </c>
      <c r="G56" s="5"/>
      <c r="H56" s="6">
        <f t="shared" ref="H56:S56" si="10">ROUND(SUM(H53:H55),5)</f>
        <v>771.92</v>
      </c>
      <c r="I56" s="6">
        <f t="shared" si="10"/>
        <v>1262.27</v>
      </c>
      <c r="J56" s="6">
        <f t="shared" si="10"/>
        <v>1095.33</v>
      </c>
      <c r="K56" s="6">
        <f t="shared" si="10"/>
        <v>1134.05</v>
      </c>
      <c r="L56" s="6">
        <f t="shared" si="10"/>
        <v>1264.1300000000001</v>
      </c>
      <c r="M56" s="6">
        <f t="shared" si="10"/>
        <v>1886.78</v>
      </c>
      <c r="N56" s="6">
        <f t="shared" si="10"/>
        <v>1890.84</v>
      </c>
      <c r="O56" s="6">
        <f t="shared" si="10"/>
        <v>1170.6500000000001</v>
      </c>
      <c r="P56" s="6">
        <f t="shared" si="10"/>
        <v>1268.58</v>
      </c>
      <c r="Q56" s="6">
        <f t="shared" si="10"/>
        <v>1162.27</v>
      </c>
      <c r="R56" s="6">
        <f t="shared" si="10"/>
        <v>1293.77</v>
      </c>
      <c r="S56" s="6">
        <f t="shared" si="10"/>
        <v>1963.11</v>
      </c>
      <c r="T56" s="6">
        <f>ROUND(SUM(H56:S56),5)</f>
        <v>16163.7</v>
      </c>
      <c r="U56" s="6">
        <f>ROUND(SUM(U53:U55),5)</f>
        <v>17800</v>
      </c>
      <c r="V56" s="7">
        <f>ROUND(SUM(V53:V55),5)</f>
        <v>18500</v>
      </c>
    </row>
    <row r="57" spans="1:22" x14ac:dyDescent="0.35">
      <c r="A57" s="5"/>
      <c r="B57" s="5"/>
      <c r="C57" s="5"/>
      <c r="D57" s="5"/>
      <c r="E57" s="5"/>
      <c r="F57" s="5" t="s">
        <v>66</v>
      </c>
      <c r="G57" s="5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7"/>
    </row>
    <row r="58" spans="1:22" x14ac:dyDescent="0.35">
      <c r="A58" s="5"/>
      <c r="B58" s="5"/>
      <c r="C58" s="5"/>
      <c r="D58" s="5"/>
      <c r="E58" s="5"/>
      <c r="F58" s="5"/>
      <c r="G58" s="5" t="s">
        <v>67</v>
      </c>
      <c r="H58" s="6">
        <v>3546.09</v>
      </c>
      <c r="I58" s="6">
        <v>7155.2</v>
      </c>
      <c r="J58" s="6">
        <v>3908.91</v>
      </c>
      <c r="K58" s="6">
        <v>3548</v>
      </c>
      <c r="L58" s="6">
        <v>3548</v>
      </c>
      <c r="M58" s="6">
        <v>3775.67</v>
      </c>
      <c r="N58" s="6">
        <v>3775.67</v>
      </c>
      <c r="O58" s="6">
        <v>3775.67</v>
      </c>
      <c r="P58" s="6">
        <v>3775.67</v>
      </c>
      <c r="Q58" s="6">
        <v>3775.67</v>
      </c>
      <c r="R58" s="6">
        <v>3775.67</v>
      </c>
      <c r="S58" s="6">
        <v>2539.42</v>
      </c>
      <c r="T58" s="6">
        <f>ROUND(SUM(H58:S58),5)</f>
        <v>46899.64</v>
      </c>
      <c r="U58" s="9">
        <v>75000</v>
      </c>
      <c r="V58" s="10">
        <v>62000</v>
      </c>
    </row>
    <row r="59" spans="1:22" x14ac:dyDescent="0.35">
      <c r="A59" s="5"/>
      <c r="B59" s="5"/>
      <c r="C59" s="5"/>
      <c r="D59" s="5"/>
      <c r="E59" s="5"/>
      <c r="F59" s="5"/>
      <c r="G59" s="5" t="s">
        <v>68</v>
      </c>
      <c r="H59" s="6">
        <v>37.909999999999997</v>
      </c>
      <c r="I59" s="6">
        <v>198.24</v>
      </c>
      <c r="J59" s="6">
        <v>45.52</v>
      </c>
      <c r="K59" s="6">
        <v>45.52</v>
      </c>
      <c r="L59" s="6">
        <v>45.52</v>
      </c>
      <c r="M59" s="6">
        <v>45.52</v>
      </c>
      <c r="N59" s="6">
        <v>45.52</v>
      </c>
      <c r="O59" s="6">
        <v>45.52</v>
      </c>
      <c r="P59" s="6">
        <v>62.77</v>
      </c>
      <c r="Q59" s="6">
        <v>62.77</v>
      </c>
      <c r="R59" s="6">
        <v>16.48</v>
      </c>
      <c r="S59" s="6">
        <v>0</v>
      </c>
      <c r="T59" s="6">
        <f>ROUND(SUM(H59:S59),5)</f>
        <v>651.29</v>
      </c>
      <c r="U59" s="9">
        <v>1100</v>
      </c>
      <c r="V59" s="10">
        <v>1100</v>
      </c>
    </row>
    <row r="60" spans="1:22" ht="18.600000000000001" thickBot="1" x14ac:dyDescent="0.4">
      <c r="A60" s="5"/>
      <c r="B60" s="5"/>
      <c r="C60" s="5"/>
      <c r="D60" s="5"/>
      <c r="E60" s="5"/>
      <c r="F60" s="5"/>
      <c r="G60" s="5" t="s">
        <v>69</v>
      </c>
      <c r="H60" s="11">
        <v>257.08</v>
      </c>
      <c r="I60" s="11">
        <v>629.76</v>
      </c>
      <c r="J60" s="11">
        <v>48.4</v>
      </c>
      <c r="K60" s="11">
        <v>295.52</v>
      </c>
      <c r="L60" s="11">
        <v>295.52</v>
      </c>
      <c r="M60" s="11">
        <v>295.52</v>
      </c>
      <c r="N60" s="11">
        <v>295.52</v>
      </c>
      <c r="O60" s="11">
        <v>295.52</v>
      </c>
      <c r="P60" s="11">
        <v>307.27999999999997</v>
      </c>
      <c r="Q60" s="11">
        <v>307.27999999999997</v>
      </c>
      <c r="R60" s="11">
        <v>307.27999999999997</v>
      </c>
      <c r="S60" s="11">
        <v>257.08</v>
      </c>
      <c r="T60" s="11">
        <f>ROUND(SUM(H60:S60),5)</f>
        <v>3591.76</v>
      </c>
      <c r="U60" s="12">
        <v>5700</v>
      </c>
      <c r="V60" s="13">
        <v>4400</v>
      </c>
    </row>
    <row r="61" spans="1:22" x14ac:dyDescent="0.35">
      <c r="A61" s="5"/>
      <c r="B61" s="5"/>
      <c r="C61" s="5"/>
      <c r="D61" s="5"/>
      <c r="E61" s="5"/>
      <c r="F61" s="5" t="s">
        <v>70</v>
      </c>
      <c r="G61" s="5"/>
      <c r="H61" s="6">
        <f t="shared" ref="H61:S61" si="11">ROUND(SUM(H57:H60),5)</f>
        <v>3841.08</v>
      </c>
      <c r="I61" s="6">
        <f t="shared" si="11"/>
        <v>7983.2</v>
      </c>
      <c r="J61" s="6">
        <f t="shared" si="11"/>
        <v>4002.83</v>
      </c>
      <c r="K61" s="6">
        <f t="shared" si="11"/>
        <v>3889.04</v>
      </c>
      <c r="L61" s="6">
        <f t="shared" si="11"/>
        <v>3889.04</v>
      </c>
      <c r="M61" s="6">
        <f t="shared" si="11"/>
        <v>4116.71</v>
      </c>
      <c r="N61" s="6">
        <f t="shared" si="11"/>
        <v>4116.71</v>
      </c>
      <c r="O61" s="6">
        <f t="shared" si="11"/>
        <v>4116.71</v>
      </c>
      <c r="P61" s="6">
        <f t="shared" si="11"/>
        <v>4145.72</v>
      </c>
      <c r="Q61" s="6">
        <f t="shared" si="11"/>
        <v>4145.72</v>
      </c>
      <c r="R61" s="6">
        <f t="shared" si="11"/>
        <v>4099.43</v>
      </c>
      <c r="S61" s="6">
        <f t="shared" si="11"/>
        <v>2796.5</v>
      </c>
      <c r="T61" s="6">
        <f>ROUND(SUM(H61:S61),5)</f>
        <v>51142.69</v>
      </c>
      <c r="U61" s="6">
        <f>ROUND(SUM(U57:U60),5)</f>
        <v>81800</v>
      </c>
      <c r="V61" s="7">
        <f>ROUND(SUM(V57:V60),5)</f>
        <v>67500</v>
      </c>
    </row>
    <row r="62" spans="1:22" x14ac:dyDescent="0.35">
      <c r="A62" s="5"/>
      <c r="B62" s="5"/>
      <c r="C62" s="5"/>
      <c r="D62" s="5"/>
      <c r="E62" s="5"/>
      <c r="F62" s="5" t="s">
        <v>71</v>
      </c>
      <c r="G62" s="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7"/>
    </row>
    <row r="63" spans="1:22" x14ac:dyDescent="0.35">
      <c r="A63" s="5"/>
      <c r="B63" s="5"/>
      <c r="C63" s="5"/>
      <c r="D63" s="5"/>
      <c r="E63" s="5"/>
      <c r="F63" s="5"/>
      <c r="G63" s="5" t="s">
        <v>72</v>
      </c>
      <c r="H63" s="6">
        <v>1141.17</v>
      </c>
      <c r="I63" s="6">
        <v>2395.2800000000002</v>
      </c>
      <c r="J63" s="6">
        <v>1141.17</v>
      </c>
      <c r="K63" s="6">
        <v>1141.17</v>
      </c>
      <c r="L63" s="6">
        <v>1141.17</v>
      </c>
      <c r="M63" s="6">
        <v>1141.17</v>
      </c>
      <c r="N63" s="6">
        <v>1141.17</v>
      </c>
      <c r="O63" s="6">
        <v>1141.17</v>
      </c>
      <c r="P63" s="6">
        <v>1141.17</v>
      </c>
      <c r="Q63" s="6">
        <v>1141.17</v>
      </c>
      <c r="R63" s="6">
        <v>1141.17</v>
      </c>
      <c r="S63" s="6">
        <v>778.28</v>
      </c>
      <c r="T63" s="6">
        <f>ROUND(SUM(H63:S63),5)</f>
        <v>14585.26</v>
      </c>
      <c r="U63" s="6">
        <v>13700</v>
      </c>
      <c r="V63" s="7">
        <v>16000</v>
      </c>
    </row>
    <row r="64" spans="1:22" x14ac:dyDescent="0.35">
      <c r="A64" s="5"/>
      <c r="B64" s="5"/>
      <c r="C64" s="5"/>
      <c r="D64" s="5"/>
      <c r="E64" s="5"/>
      <c r="F64" s="5"/>
      <c r="G64" s="18" t="s">
        <v>73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>
        <v>1000</v>
      </c>
      <c r="V64" s="7">
        <v>1000</v>
      </c>
    </row>
    <row r="65" spans="1:22" ht="18.600000000000001" thickBot="1" x14ac:dyDescent="0.4">
      <c r="A65" s="5"/>
      <c r="B65" s="5"/>
      <c r="C65" s="5"/>
      <c r="D65" s="5"/>
      <c r="E65" s="5"/>
      <c r="F65" s="5"/>
      <c r="G65" s="5" t="s">
        <v>74</v>
      </c>
      <c r="H65" s="14">
        <v>165.35</v>
      </c>
      <c r="I65" s="14">
        <v>308.86</v>
      </c>
      <c r="J65" s="14">
        <v>93.29</v>
      </c>
      <c r="K65" s="14">
        <v>93</v>
      </c>
      <c r="L65" s="14">
        <v>0</v>
      </c>
      <c r="M65" s="14">
        <v>24.8</v>
      </c>
      <c r="N65" s="14">
        <v>786.5</v>
      </c>
      <c r="O65" s="14">
        <v>477.71</v>
      </c>
      <c r="P65" s="14">
        <v>422.95</v>
      </c>
      <c r="Q65" s="14">
        <v>209.61</v>
      </c>
      <c r="R65" s="14">
        <v>174.74</v>
      </c>
      <c r="S65" s="14">
        <v>487.66</v>
      </c>
      <c r="T65" s="14">
        <f>ROUND(SUM(H65:S65),5)</f>
        <v>3244.47</v>
      </c>
      <c r="U65" s="14">
        <v>3000</v>
      </c>
      <c r="V65" s="15">
        <v>3000</v>
      </c>
    </row>
    <row r="66" spans="1:22" ht="18.600000000000001" thickBot="1" x14ac:dyDescent="0.4">
      <c r="A66" s="5"/>
      <c r="B66" s="5"/>
      <c r="C66" s="5"/>
      <c r="D66" s="5"/>
      <c r="E66" s="5"/>
      <c r="F66" s="5" t="s">
        <v>75</v>
      </c>
      <c r="G66" s="5"/>
      <c r="H66" s="16">
        <f t="shared" ref="H66:S66" si="12">ROUND(SUM(H62:H65),5)</f>
        <v>1306.52</v>
      </c>
      <c r="I66" s="16">
        <f t="shared" si="12"/>
        <v>2704.14</v>
      </c>
      <c r="J66" s="16">
        <f t="shared" si="12"/>
        <v>1234.46</v>
      </c>
      <c r="K66" s="16">
        <f t="shared" si="12"/>
        <v>1234.17</v>
      </c>
      <c r="L66" s="16">
        <f t="shared" si="12"/>
        <v>1141.17</v>
      </c>
      <c r="M66" s="16">
        <f t="shared" si="12"/>
        <v>1165.97</v>
      </c>
      <c r="N66" s="16">
        <f t="shared" si="12"/>
        <v>1927.67</v>
      </c>
      <c r="O66" s="16">
        <f t="shared" si="12"/>
        <v>1618.88</v>
      </c>
      <c r="P66" s="16">
        <f t="shared" si="12"/>
        <v>1564.12</v>
      </c>
      <c r="Q66" s="16">
        <f t="shared" si="12"/>
        <v>1350.78</v>
      </c>
      <c r="R66" s="16">
        <f t="shared" si="12"/>
        <v>1315.91</v>
      </c>
      <c r="S66" s="16">
        <f t="shared" si="12"/>
        <v>1265.94</v>
      </c>
      <c r="T66" s="16">
        <f>ROUND(SUM(H66:S66),5)</f>
        <v>17829.73</v>
      </c>
      <c r="U66" s="16">
        <f>ROUND(SUM(U62:U65),5)</f>
        <v>17700</v>
      </c>
      <c r="V66" s="17">
        <f>ROUND(SUM(V62:V65),5)</f>
        <v>20000</v>
      </c>
    </row>
    <row r="67" spans="1:22" x14ac:dyDescent="0.35">
      <c r="A67" s="5"/>
      <c r="B67" s="5"/>
      <c r="C67" s="5"/>
      <c r="D67" s="5"/>
      <c r="E67" s="5" t="s">
        <v>76</v>
      </c>
      <c r="F67" s="5"/>
      <c r="G67" s="5"/>
      <c r="H67" s="6">
        <f t="shared" ref="H67:S67" si="13">ROUND(H41+SUM(H47:H48)+H52+H56+H61+H66,5)</f>
        <v>15736.16</v>
      </c>
      <c r="I67" s="6">
        <f t="shared" si="13"/>
        <v>29018.62</v>
      </c>
      <c r="J67" s="6">
        <f t="shared" si="13"/>
        <v>20654.689999999999</v>
      </c>
      <c r="K67" s="6">
        <f t="shared" si="13"/>
        <v>20796.41</v>
      </c>
      <c r="L67" s="6">
        <f t="shared" si="13"/>
        <v>23390.03</v>
      </c>
      <c r="M67" s="6">
        <f t="shared" si="13"/>
        <v>31925.08</v>
      </c>
      <c r="N67" s="6">
        <f t="shared" si="13"/>
        <v>33485.19</v>
      </c>
      <c r="O67" s="6">
        <f t="shared" si="13"/>
        <v>23370.46</v>
      </c>
      <c r="P67" s="6">
        <f t="shared" si="13"/>
        <v>23501.01</v>
      </c>
      <c r="Q67" s="6">
        <f t="shared" si="13"/>
        <v>21481.27</v>
      </c>
      <c r="R67" s="6">
        <f t="shared" si="13"/>
        <v>23461.98</v>
      </c>
      <c r="S67" s="6">
        <f t="shared" si="13"/>
        <v>34175.642500000002</v>
      </c>
      <c r="T67" s="6">
        <f>ROUND(SUM(H67:S67),5)</f>
        <v>300996.54249999998</v>
      </c>
      <c r="U67" s="6">
        <f>ROUND(U41+SUM(U47:U48)+U52+U56+U61+U66,5)</f>
        <v>354380</v>
      </c>
      <c r="V67" s="20">
        <f>ROUND(V41+SUM(V47:V48)+V52+V56+V61+V66,5)</f>
        <v>356450</v>
      </c>
    </row>
    <row r="68" spans="1:22" x14ac:dyDescent="0.35">
      <c r="A68" s="5"/>
      <c r="B68" s="5"/>
      <c r="C68" s="5"/>
      <c r="D68" s="5"/>
      <c r="E68" s="5" t="s">
        <v>77</v>
      </c>
      <c r="F68" s="5"/>
      <c r="G68" s="5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7"/>
    </row>
    <row r="69" spans="1:22" x14ac:dyDescent="0.35">
      <c r="A69" s="5"/>
      <c r="B69" s="5"/>
      <c r="C69" s="5"/>
      <c r="D69" s="5"/>
      <c r="E69" s="5"/>
      <c r="F69" s="5" t="s">
        <v>78</v>
      </c>
      <c r="G69" s="5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7"/>
    </row>
    <row r="70" spans="1:22" x14ac:dyDescent="0.35">
      <c r="A70" s="5"/>
      <c r="B70" s="5"/>
      <c r="C70" s="5"/>
      <c r="D70" s="5"/>
      <c r="E70" s="5"/>
      <c r="F70" s="5"/>
      <c r="G70" s="5" t="s">
        <v>79</v>
      </c>
      <c r="H70" s="6">
        <v>247.95</v>
      </c>
      <c r="I70" s="6">
        <v>0</v>
      </c>
      <c r="J70" s="6">
        <v>525.23</v>
      </c>
      <c r="K70" s="6">
        <v>264.12</v>
      </c>
      <c r="L70" s="6">
        <v>263.01</v>
      </c>
      <c r="M70" s="6">
        <v>263.02999999999997</v>
      </c>
      <c r="N70" s="6">
        <v>263.51</v>
      </c>
      <c r="O70" s="6">
        <v>263.27</v>
      </c>
      <c r="P70" s="6">
        <v>264.25</v>
      </c>
      <c r="Q70" s="6">
        <v>263.45</v>
      </c>
      <c r="R70" s="6">
        <v>263.38</v>
      </c>
      <c r="S70" s="6">
        <v>492.3</v>
      </c>
      <c r="T70" s="6">
        <f>ROUND(SUM(H70:S70),5)</f>
        <v>3373.5</v>
      </c>
      <c r="U70" s="9">
        <v>3100</v>
      </c>
      <c r="V70" s="10">
        <v>3400</v>
      </c>
    </row>
    <row r="71" spans="1:22" x14ac:dyDescent="0.35">
      <c r="A71" s="5"/>
      <c r="B71" s="5"/>
      <c r="C71" s="5"/>
      <c r="D71" s="5"/>
      <c r="E71" s="5"/>
      <c r="F71" s="5"/>
      <c r="G71" s="5" t="s">
        <v>80</v>
      </c>
      <c r="H71" s="6">
        <v>253.42</v>
      </c>
      <c r="I71" s="6">
        <v>253.42</v>
      </c>
      <c r="J71" s="6">
        <v>360.8</v>
      </c>
      <c r="K71" s="6">
        <v>253.46</v>
      </c>
      <c r="L71" s="6">
        <v>360.84</v>
      </c>
      <c r="M71" s="6">
        <v>253.42</v>
      </c>
      <c r="N71" s="6">
        <v>253.42</v>
      </c>
      <c r="O71" s="6">
        <v>253.42</v>
      </c>
      <c r="P71" s="6">
        <v>253.42</v>
      </c>
      <c r="Q71" s="6">
        <v>253.42</v>
      </c>
      <c r="R71" s="6">
        <v>253.42</v>
      </c>
      <c r="S71" s="6">
        <v>249.18</v>
      </c>
      <c r="T71" s="6">
        <f>ROUND(SUM(H71:S71),5)</f>
        <v>3251.64</v>
      </c>
      <c r="U71" s="9">
        <v>3000</v>
      </c>
      <c r="V71" s="10">
        <v>3300</v>
      </c>
    </row>
    <row r="72" spans="1:22" ht="18.600000000000001" thickBot="1" x14ac:dyDescent="0.4">
      <c r="A72" s="5"/>
      <c r="B72" s="5"/>
      <c r="C72" s="5"/>
      <c r="D72" s="5"/>
      <c r="E72" s="5"/>
      <c r="F72" s="5"/>
      <c r="G72" s="5" t="s">
        <v>81</v>
      </c>
      <c r="H72" s="11">
        <v>490.04</v>
      </c>
      <c r="I72" s="11">
        <v>509.69</v>
      </c>
      <c r="J72" s="11">
        <v>506.21</v>
      </c>
      <c r="K72" s="11">
        <v>419.15</v>
      </c>
      <c r="L72" s="11">
        <v>313.88</v>
      </c>
      <c r="M72" s="11">
        <v>288.42</v>
      </c>
      <c r="N72" s="11">
        <v>250.69</v>
      </c>
      <c r="O72" s="11">
        <v>261.08</v>
      </c>
      <c r="P72" s="11">
        <v>280.95</v>
      </c>
      <c r="Q72" s="11">
        <v>273.86</v>
      </c>
      <c r="R72" s="11">
        <v>315.06</v>
      </c>
      <c r="S72" s="11">
        <v>319.55</v>
      </c>
      <c r="T72" s="11">
        <f>ROUND(SUM(H72:S72),5)</f>
        <v>4228.58</v>
      </c>
      <c r="U72" s="12">
        <v>5500</v>
      </c>
      <c r="V72" s="13">
        <v>5000</v>
      </c>
    </row>
    <row r="73" spans="1:22" x14ac:dyDescent="0.35">
      <c r="A73" s="5"/>
      <c r="B73" s="5"/>
      <c r="C73" s="5"/>
      <c r="D73" s="5"/>
      <c r="E73" s="5"/>
      <c r="F73" s="5" t="s">
        <v>82</v>
      </c>
      <c r="G73" s="5"/>
      <c r="H73" s="6">
        <f t="shared" ref="H73:S73" si="14">ROUND(SUM(H69:H72),5)</f>
        <v>991.41</v>
      </c>
      <c r="I73" s="6">
        <f t="shared" si="14"/>
        <v>763.11</v>
      </c>
      <c r="J73" s="6">
        <f t="shared" si="14"/>
        <v>1392.24</v>
      </c>
      <c r="K73" s="6">
        <f t="shared" si="14"/>
        <v>936.73</v>
      </c>
      <c r="L73" s="6">
        <f t="shared" si="14"/>
        <v>937.73</v>
      </c>
      <c r="M73" s="6">
        <f t="shared" si="14"/>
        <v>804.87</v>
      </c>
      <c r="N73" s="6">
        <f t="shared" si="14"/>
        <v>767.62</v>
      </c>
      <c r="O73" s="6">
        <f t="shared" si="14"/>
        <v>777.77</v>
      </c>
      <c r="P73" s="6">
        <f t="shared" si="14"/>
        <v>798.62</v>
      </c>
      <c r="Q73" s="6">
        <f t="shared" si="14"/>
        <v>790.73</v>
      </c>
      <c r="R73" s="6">
        <f t="shared" si="14"/>
        <v>831.86</v>
      </c>
      <c r="S73" s="6">
        <f t="shared" si="14"/>
        <v>1061.03</v>
      </c>
      <c r="T73" s="6">
        <f>ROUND(SUM(H73:S73),5)</f>
        <v>10853.72</v>
      </c>
      <c r="U73" s="9">
        <f>ROUND(SUM(U69:U72),5)</f>
        <v>11600</v>
      </c>
      <c r="V73" s="10">
        <f>ROUND(SUM(V69:V72),5)</f>
        <v>11700</v>
      </c>
    </row>
    <row r="74" spans="1:22" x14ac:dyDescent="0.35">
      <c r="A74" s="5"/>
      <c r="B74" s="5"/>
      <c r="C74" s="5"/>
      <c r="D74" s="5"/>
      <c r="E74" s="5"/>
      <c r="F74" s="5"/>
      <c r="G74" s="5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9"/>
      <c r="V74" s="10"/>
    </row>
    <row r="75" spans="1:22" x14ac:dyDescent="0.35">
      <c r="A75" s="5"/>
      <c r="B75" s="5"/>
      <c r="C75" s="5"/>
      <c r="D75" s="5"/>
      <c r="E75" s="5"/>
      <c r="F75" s="5" t="s">
        <v>83</v>
      </c>
      <c r="G75" s="5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7"/>
    </row>
    <row r="76" spans="1:22" x14ac:dyDescent="0.35">
      <c r="A76" s="5"/>
      <c r="B76" s="5"/>
      <c r="C76" s="5"/>
      <c r="D76" s="5"/>
      <c r="E76" s="5"/>
      <c r="F76" s="5"/>
      <c r="G76" s="5" t="s">
        <v>84</v>
      </c>
      <c r="H76" s="6">
        <v>100</v>
      </c>
      <c r="I76" s="6">
        <v>1000</v>
      </c>
      <c r="J76" s="6">
        <v>800</v>
      </c>
      <c r="K76" s="6">
        <v>1500</v>
      </c>
      <c r="L76" s="6">
        <v>0</v>
      </c>
      <c r="M76" s="6">
        <v>400</v>
      </c>
      <c r="N76" s="6">
        <v>0</v>
      </c>
      <c r="O76" s="6">
        <v>500</v>
      </c>
      <c r="P76" s="6">
        <v>900</v>
      </c>
      <c r="Q76" s="6">
        <v>400</v>
      </c>
      <c r="R76" s="6">
        <v>1000</v>
      </c>
      <c r="S76" s="6">
        <v>1400</v>
      </c>
      <c r="T76" s="6">
        <f t="shared" ref="T76:T94" si="15">ROUND(SUM(H76:S76),5)</f>
        <v>8000</v>
      </c>
      <c r="U76" s="9">
        <v>9500</v>
      </c>
      <c r="V76" s="10">
        <v>15000</v>
      </c>
    </row>
    <row r="77" spans="1:22" x14ac:dyDescent="0.35">
      <c r="A77" s="5"/>
      <c r="B77" s="5"/>
      <c r="C77" s="5"/>
      <c r="D77" s="5"/>
      <c r="E77" s="5"/>
      <c r="F77" s="5"/>
      <c r="G77" s="5" t="s">
        <v>85</v>
      </c>
      <c r="H77" s="6">
        <v>90.74</v>
      </c>
      <c r="I77" s="6">
        <v>83.1</v>
      </c>
      <c r="J77" s="6">
        <v>0</v>
      </c>
      <c r="K77" s="6">
        <v>87.9</v>
      </c>
      <c r="L77" s="6">
        <v>88.96</v>
      </c>
      <c r="M77" s="6">
        <v>88.96</v>
      </c>
      <c r="N77" s="6">
        <v>253.62</v>
      </c>
      <c r="O77" s="6">
        <v>0</v>
      </c>
      <c r="P77" s="6">
        <v>364.74</v>
      </c>
      <c r="Q77" s="6">
        <v>361.23</v>
      </c>
      <c r="R77" s="6">
        <v>146.80000000000001</v>
      </c>
      <c r="S77" s="6">
        <v>290.60000000000002</v>
      </c>
      <c r="T77" s="6">
        <f t="shared" si="15"/>
        <v>1856.65</v>
      </c>
      <c r="U77" s="9">
        <v>2400</v>
      </c>
      <c r="V77" s="10">
        <v>1800</v>
      </c>
    </row>
    <row r="78" spans="1:22" x14ac:dyDescent="0.35">
      <c r="A78" s="5"/>
      <c r="B78" s="5"/>
      <c r="C78" s="5"/>
      <c r="D78" s="5"/>
      <c r="E78" s="5"/>
      <c r="F78" s="5"/>
      <c r="G78" s="5" t="s">
        <v>86</v>
      </c>
      <c r="H78" s="6">
        <v>270.73</v>
      </c>
      <c r="I78" s="6">
        <v>351.06</v>
      </c>
      <c r="J78" s="6">
        <v>285.51</v>
      </c>
      <c r="K78" s="6">
        <v>280.35000000000002</v>
      </c>
      <c r="L78" s="6">
        <v>212.94</v>
      </c>
      <c r="M78" s="6">
        <v>457.28</v>
      </c>
      <c r="N78" s="6">
        <v>285.27</v>
      </c>
      <c r="O78" s="6">
        <v>475.86</v>
      </c>
      <c r="P78" s="6">
        <v>119.04</v>
      </c>
      <c r="Q78" s="6">
        <v>303.88</v>
      </c>
      <c r="R78" s="6">
        <v>289.12</v>
      </c>
      <c r="S78" s="6">
        <v>321.49</v>
      </c>
      <c r="T78" s="6">
        <f t="shared" si="15"/>
        <v>3652.53</v>
      </c>
      <c r="U78" s="9">
        <v>4200</v>
      </c>
      <c r="V78" s="10">
        <v>4500</v>
      </c>
    </row>
    <row r="79" spans="1:22" x14ac:dyDescent="0.35">
      <c r="A79" s="5"/>
      <c r="B79" s="5"/>
      <c r="C79" s="5"/>
      <c r="D79" s="5"/>
      <c r="E79" s="5"/>
      <c r="F79" s="5"/>
      <c r="G79" s="5" t="s">
        <v>87</v>
      </c>
      <c r="H79" s="6">
        <v>219.65</v>
      </c>
      <c r="I79" s="6">
        <v>205.65</v>
      </c>
      <c r="J79" s="6">
        <v>232.65</v>
      </c>
      <c r="K79" s="6">
        <v>191.65</v>
      </c>
      <c r="L79" s="6">
        <v>209.65</v>
      </c>
      <c r="M79" s="6">
        <v>222.65</v>
      </c>
      <c r="N79" s="6">
        <v>193.65</v>
      </c>
      <c r="O79" s="6">
        <v>261.64999999999998</v>
      </c>
      <c r="P79" s="6">
        <v>251.65</v>
      </c>
      <c r="Q79" s="6">
        <v>217.65</v>
      </c>
      <c r="R79" s="6">
        <v>0</v>
      </c>
      <c r="S79" s="6">
        <v>290.64999999999998</v>
      </c>
      <c r="T79" s="6">
        <f t="shared" si="15"/>
        <v>2497.15</v>
      </c>
      <c r="U79" s="9">
        <v>2800</v>
      </c>
      <c r="V79" s="10">
        <v>2800</v>
      </c>
    </row>
    <row r="80" spans="1:22" x14ac:dyDescent="0.35">
      <c r="A80" s="5"/>
      <c r="B80" s="5"/>
      <c r="C80" s="5"/>
      <c r="D80" s="5"/>
      <c r="E80" s="5"/>
      <c r="F80" s="5"/>
      <c r="G80" s="5" t="s">
        <v>88</v>
      </c>
      <c r="H80" s="6">
        <v>439.02</v>
      </c>
      <c r="I80" s="6">
        <v>10.4</v>
      </c>
      <c r="J80" s="6">
        <v>0</v>
      </c>
      <c r="K80" s="6">
        <v>0</v>
      </c>
      <c r="L80" s="6">
        <v>94.24</v>
      </c>
      <c r="M80" s="6">
        <v>121.95</v>
      </c>
      <c r="N80" s="6">
        <v>0</v>
      </c>
      <c r="O80" s="6">
        <v>38.72</v>
      </c>
      <c r="P80" s="6">
        <v>66.11</v>
      </c>
      <c r="Q80" s="6">
        <v>0</v>
      </c>
      <c r="R80" s="6">
        <v>352.01</v>
      </c>
      <c r="S80" s="6">
        <v>52.36</v>
      </c>
      <c r="T80" s="6">
        <f t="shared" si="15"/>
        <v>1174.81</v>
      </c>
      <c r="U80" s="9">
        <v>1200</v>
      </c>
      <c r="V80" s="10">
        <v>1200</v>
      </c>
    </row>
    <row r="81" spans="1:22" x14ac:dyDescent="0.35">
      <c r="A81" s="5"/>
      <c r="B81" s="5"/>
      <c r="C81" s="5"/>
      <c r="D81" s="5"/>
      <c r="E81" s="5"/>
      <c r="F81" s="5"/>
      <c r="G81" s="5" t="s">
        <v>89</v>
      </c>
      <c r="H81" s="6">
        <v>710.77</v>
      </c>
      <c r="I81" s="6">
        <v>710.77</v>
      </c>
      <c r="J81" s="6">
        <v>710.77</v>
      </c>
      <c r="K81" s="6">
        <v>710.77</v>
      </c>
      <c r="L81" s="6">
        <v>710.77</v>
      </c>
      <c r="M81" s="6">
        <v>710.77</v>
      </c>
      <c r="N81" s="6">
        <v>710.77</v>
      </c>
      <c r="O81" s="6">
        <v>710.77</v>
      </c>
      <c r="P81" s="6">
        <v>710.77</v>
      </c>
      <c r="Q81" s="6">
        <v>710.77</v>
      </c>
      <c r="R81" s="6">
        <v>710.77</v>
      </c>
      <c r="S81" s="6">
        <v>583.01</v>
      </c>
      <c r="T81" s="6">
        <f t="shared" si="15"/>
        <v>8401.48</v>
      </c>
      <c r="U81" s="9">
        <v>8600</v>
      </c>
      <c r="V81" s="10">
        <v>9200</v>
      </c>
    </row>
    <row r="82" spans="1:22" x14ac:dyDescent="0.35">
      <c r="A82" s="5"/>
      <c r="B82" s="5"/>
      <c r="C82" s="5"/>
      <c r="D82" s="5"/>
      <c r="E82" s="5"/>
      <c r="F82" s="5"/>
      <c r="G82" s="5" t="s">
        <v>90</v>
      </c>
      <c r="H82" s="6">
        <v>195</v>
      </c>
      <c r="I82" s="6">
        <v>100</v>
      </c>
      <c r="J82" s="6">
        <v>0</v>
      </c>
      <c r="K82" s="6">
        <v>325</v>
      </c>
      <c r="L82" s="6">
        <v>999</v>
      </c>
      <c r="M82" s="6">
        <v>0</v>
      </c>
      <c r="N82" s="6">
        <v>284</v>
      </c>
      <c r="O82" s="6">
        <v>70</v>
      </c>
      <c r="P82" s="6">
        <v>0</v>
      </c>
      <c r="Q82" s="6">
        <v>99</v>
      </c>
      <c r="R82" s="6">
        <v>0</v>
      </c>
      <c r="S82" s="6">
        <v>0</v>
      </c>
      <c r="T82" s="6">
        <f t="shared" si="15"/>
        <v>2072</v>
      </c>
      <c r="U82" s="9">
        <v>2500</v>
      </c>
      <c r="V82" s="10">
        <v>2200</v>
      </c>
    </row>
    <row r="83" spans="1:22" x14ac:dyDescent="0.35">
      <c r="A83" s="5"/>
      <c r="B83" s="5"/>
      <c r="C83" s="5"/>
      <c r="D83" s="5"/>
      <c r="E83" s="5"/>
      <c r="F83" s="5"/>
      <c r="G83" s="5" t="s">
        <v>91</v>
      </c>
      <c r="H83" s="6">
        <v>21</v>
      </c>
      <c r="I83" s="6">
        <v>21</v>
      </c>
      <c r="J83" s="6">
        <v>21</v>
      </c>
      <c r="K83" s="6">
        <v>21</v>
      </c>
      <c r="L83" s="6">
        <v>33</v>
      </c>
      <c r="M83" s="6">
        <v>21</v>
      </c>
      <c r="N83" s="6">
        <v>45</v>
      </c>
      <c r="O83" s="6">
        <v>21</v>
      </c>
      <c r="P83" s="6">
        <v>21</v>
      </c>
      <c r="Q83" s="6">
        <v>21</v>
      </c>
      <c r="R83" s="6">
        <v>21</v>
      </c>
      <c r="S83" s="6">
        <v>21</v>
      </c>
      <c r="T83" s="6">
        <f t="shared" si="15"/>
        <v>288</v>
      </c>
      <c r="U83" s="9">
        <v>350</v>
      </c>
      <c r="V83" s="10">
        <v>350</v>
      </c>
    </row>
    <row r="84" spans="1:22" x14ac:dyDescent="0.35">
      <c r="A84" s="5"/>
      <c r="B84" s="5"/>
      <c r="C84" s="5"/>
      <c r="D84" s="5"/>
      <c r="E84" s="5"/>
      <c r="F84" s="5"/>
      <c r="G84" s="5" t="s">
        <v>92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70</v>
      </c>
      <c r="N84" s="6">
        <v>189.24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f t="shared" si="15"/>
        <v>259.24</v>
      </c>
      <c r="U84" s="9">
        <v>400</v>
      </c>
      <c r="V84" s="10">
        <v>400</v>
      </c>
    </row>
    <row r="85" spans="1:22" x14ac:dyDescent="0.35">
      <c r="A85" s="5"/>
      <c r="B85" s="5"/>
      <c r="C85" s="5"/>
      <c r="D85" s="5"/>
      <c r="E85" s="5"/>
      <c r="F85" s="5"/>
      <c r="G85" s="5" t="s">
        <v>93</v>
      </c>
      <c r="H85" s="6">
        <v>59.79</v>
      </c>
      <c r="I85" s="6">
        <v>62.87</v>
      </c>
      <c r="J85" s="6">
        <v>407.92</v>
      </c>
      <c r="K85" s="6">
        <v>0</v>
      </c>
      <c r="L85" s="6">
        <v>562.86</v>
      </c>
      <c r="M85" s="6">
        <v>705.52</v>
      </c>
      <c r="N85" s="6">
        <v>254.02</v>
      </c>
      <c r="O85" s="6">
        <v>638.71</v>
      </c>
      <c r="P85" s="6">
        <v>278.39</v>
      </c>
      <c r="Q85" s="6">
        <v>614.5</v>
      </c>
      <c r="R85" s="6">
        <v>419.58</v>
      </c>
      <c r="S85" s="6">
        <v>182.42</v>
      </c>
      <c r="T85" s="6">
        <f t="shared" si="15"/>
        <v>4186.58</v>
      </c>
      <c r="U85" s="9">
        <v>7500</v>
      </c>
      <c r="V85" s="10">
        <v>7500</v>
      </c>
    </row>
    <row r="86" spans="1:22" x14ac:dyDescent="0.35">
      <c r="A86" s="5"/>
      <c r="B86" s="5"/>
      <c r="C86" s="5"/>
      <c r="D86" s="5"/>
      <c r="E86" s="5"/>
      <c r="F86" s="5"/>
      <c r="G86" s="5" t="s">
        <v>94</v>
      </c>
      <c r="H86" s="6">
        <v>0</v>
      </c>
      <c r="I86" s="6">
        <v>0</v>
      </c>
      <c r="J86" s="6">
        <v>0</v>
      </c>
      <c r="K86" s="6">
        <v>424.08</v>
      </c>
      <c r="L86" s="6">
        <v>338.82</v>
      </c>
      <c r="M86" s="6">
        <v>943.73</v>
      </c>
      <c r="N86" s="6">
        <v>0</v>
      </c>
      <c r="O86" s="6">
        <v>65.739999999999995</v>
      </c>
      <c r="P86" s="6">
        <v>108.48</v>
      </c>
      <c r="Q86" s="6">
        <v>0</v>
      </c>
      <c r="R86" s="6">
        <v>0</v>
      </c>
      <c r="S86" s="6">
        <v>0</v>
      </c>
      <c r="T86" s="6">
        <f t="shared" si="15"/>
        <v>1880.85</v>
      </c>
      <c r="U86" s="9">
        <v>2800</v>
      </c>
      <c r="V86" s="10">
        <v>2600</v>
      </c>
    </row>
    <row r="87" spans="1:22" x14ac:dyDescent="0.35">
      <c r="A87" s="5"/>
      <c r="B87" s="5"/>
      <c r="C87" s="5"/>
      <c r="D87" s="5"/>
      <c r="E87" s="5"/>
      <c r="F87" s="5"/>
      <c r="G87" s="5" t="s">
        <v>95</v>
      </c>
      <c r="H87" s="6">
        <v>277.18</v>
      </c>
      <c r="I87" s="6">
        <v>298.52</v>
      </c>
      <c r="J87" s="6">
        <v>143.4</v>
      </c>
      <c r="K87" s="6">
        <v>0</v>
      </c>
      <c r="L87" s="6">
        <v>278.88</v>
      </c>
      <c r="M87" s="6">
        <v>245.21</v>
      </c>
      <c r="N87" s="6">
        <v>26.64</v>
      </c>
      <c r="O87" s="6">
        <v>589.97</v>
      </c>
      <c r="P87" s="6">
        <v>90.85</v>
      </c>
      <c r="Q87" s="6">
        <v>189.23</v>
      </c>
      <c r="R87" s="6">
        <v>125.72</v>
      </c>
      <c r="S87" s="6">
        <v>141.31</v>
      </c>
      <c r="T87" s="6">
        <f t="shared" si="15"/>
        <v>2406.91</v>
      </c>
      <c r="U87" s="9">
        <v>2700</v>
      </c>
      <c r="V87" s="10">
        <v>2700</v>
      </c>
    </row>
    <row r="88" spans="1:22" x14ac:dyDescent="0.35">
      <c r="A88" s="5"/>
      <c r="B88" s="5"/>
      <c r="C88" s="5"/>
      <c r="D88" s="5"/>
      <c r="E88" s="5"/>
      <c r="F88" s="5"/>
      <c r="G88" s="5" t="s">
        <v>96</v>
      </c>
      <c r="H88" s="6">
        <v>98</v>
      </c>
      <c r="I88" s="6">
        <v>0</v>
      </c>
      <c r="J88" s="6">
        <v>0</v>
      </c>
      <c r="K88" s="6">
        <v>100</v>
      </c>
      <c r="L88" s="6">
        <v>98</v>
      </c>
      <c r="M88" s="6">
        <v>111.18</v>
      </c>
      <c r="N88" s="6">
        <v>0</v>
      </c>
      <c r="O88" s="6">
        <v>0</v>
      </c>
      <c r="P88" s="6">
        <v>0</v>
      </c>
      <c r="Q88" s="6">
        <v>150</v>
      </c>
      <c r="R88" s="6">
        <v>225</v>
      </c>
      <c r="S88" s="6">
        <v>196</v>
      </c>
      <c r="T88" s="6">
        <f t="shared" si="15"/>
        <v>978.18</v>
      </c>
      <c r="U88" s="9">
        <v>1000</v>
      </c>
      <c r="V88" s="10">
        <v>1100</v>
      </c>
    </row>
    <row r="89" spans="1:22" x14ac:dyDescent="0.35">
      <c r="A89" s="5"/>
      <c r="B89" s="5"/>
      <c r="C89" s="5"/>
      <c r="D89" s="5"/>
      <c r="E89" s="5"/>
      <c r="F89" s="5"/>
      <c r="G89" s="5" t="s">
        <v>97</v>
      </c>
      <c r="H89" s="6">
        <v>51.62</v>
      </c>
      <c r="I89" s="6">
        <v>64.53</v>
      </c>
      <c r="J89" s="6">
        <v>854.6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f t="shared" si="15"/>
        <v>970.75</v>
      </c>
      <c r="U89" s="9">
        <v>4000</v>
      </c>
      <c r="V89" s="10">
        <v>4000</v>
      </c>
    </row>
    <row r="90" spans="1:22" x14ac:dyDescent="0.35">
      <c r="A90" s="5"/>
      <c r="B90" s="5"/>
      <c r="C90" s="5"/>
      <c r="D90" s="5"/>
      <c r="E90" s="5"/>
      <c r="F90" s="5"/>
      <c r="G90" s="5" t="s">
        <v>98</v>
      </c>
      <c r="H90" s="6">
        <v>28.14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20.68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f t="shared" si="15"/>
        <v>48.82</v>
      </c>
      <c r="U90" s="9">
        <v>2500</v>
      </c>
      <c r="V90" s="10">
        <v>2400</v>
      </c>
    </row>
    <row r="91" spans="1:22" x14ac:dyDescent="0.35">
      <c r="A91" s="5"/>
      <c r="B91" s="5"/>
      <c r="C91" s="5"/>
      <c r="D91" s="5"/>
      <c r="E91" s="5"/>
      <c r="F91" s="5"/>
      <c r="G91" s="5" t="s">
        <v>99</v>
      </c>
      <c r="H91" s="6">
        <v>122</v>
      </c>
      <c r="I91" s="6">
        <v>122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f t="shared" si="15"/>
        <v>244</v>
      </c>
      <c r="U91" s="9">
        <v>750</v>
      </c>
      <c r="V91" s="10">
        <v>0</v>
      </c>
    </row>
    <row r="92" spans="1:22" x14ac:dyDescent="0.35">
      <c r="A92" s="5"/>
      <c r="B92" s="5"/>
      <c r="C92" s="5"/>
      <c r="D92" s="5"/>
      <c r="E92" s="5"/>
      <c r="F92" s="5"/>
      <c r="G92" s="5" t="s">
        <v>100</v>
      </c>
      <c r="H92" s="6">
        <v>264.06</v>
      </c>
      <c r="I92" s="6">
        <v>275.93</v>
      </c>
      <c r="J92" s="6">
        <v>281.16000000000003</v>
      </c>
      <c r="K92" s="6">
        <v>280.39999999999998</v>
      </c>
      <c r="L92" s="6">
        <v>239.64</v>
      </c>
      <c r="M92" s="6">
        <v>392.86</v>
      </c>
      <c r="N92" s="6">
        <v>419.89</v>
      </c>
      <c r="O92" s="6">
        <v>273.55</v>
      </c>
      <c r="P92" s="6">
        <v>276.58</v>
      </c>
      <c r="Q92" s="6">
        <v>284.55</v>
      </c>
      <c r="R92" s="6">
        <v>313.01</v>
      </c>
      <c r="S92" s="6">
        <v>443.33</v>
      </c>
      <c r="T92" s="6">
        <f t="shared" si="15"/>
        <v>3744.96</v>
      </c>
      <c r="U92" s="9">
        <v>3500</v>
      </c>
      <c r="V92" s="10">
        <v>3800</v>
      </c>
    </row>
    <row r="93" spans="1:22" x14ac:dyDescent="0.35">
      <c r="A93" s="5"/>
      <c r="B93" s="5"/>
      <c r="C93" s="5"/>
      <c r="D93" s="5"/>
      <c r="E93" s="5"/>
      <c r="F93" s="5"/>
      <c r="G93" s="5" t="s">
        <v>101</v>
      </c>
      <c r="H93" s="6">
        <v>0</v>
      </c>
      <c r="I93" s="6">
        <v>0</v>
      </c>
      <c r="J93" s="6">
        <v>0</v>
      </c>
      <c r="K93" s="6">
        <v>0</v>
      </c>
      <c r="L93" s="6">
        <v>10000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f t="shared" si="15"/>
        <v>10000</v>
      </c>
      <c r="U93" s="9">
        <v>12000</v>
      </c>
      <c r="V93" s="10">
        <v>12000</v>
      </c>
    </row>
    <row r="94" spans="1:22" x14ac:dyDescent="0.35">
      <c r="A94" s="5"/>
      <c r="B94" s="5"/>
      <c r="C94" s="5"/>
      <c r="D94" s="5"/>
      <c r="E94" s="5"/>
      <c r="F94" s="5"/>
      <c r="G94" s="5" t="s">
        <v>102</v>
      </c>
      <c r="H94" s="6">
        <v>855</v>
      </c>
      <c r="I94" s="6">
        <v>495</v>
      </c>
      <c r="J94" s="6">
        <v>832.5</v>
      </c>
      <c r="K94" s="6">
        <v>742.5</v>
      </c>
      <c r="L94" s="6">
        <v>900</v>
      </c>
      <c r="M94" s="6">
        <v>315</v>
      </c>
      <c r="N94" s="6">
        <v>405</v>
      </c>
      <c r="O94" s="6">
        <v>356.25</v>
      </c>
      <c r="P94" s="6">
        <v>403.75</v>
      </c>
      <c r="Q94" s="6">
        <v>308.75</v>
      </c>
      <c r="R94" s="21">
        <v>600</v>
      </c>
      <c r="S94" s="6">
        <v>810</v>
      </c>
      <c r="T94" s="6">
        <f t="shared" si="15"/>
        <v>7023.75</v>
      </c>
      <c r="U94" s="9">
        <v>7000</v>
      </c>
      <c r="V94" s="10">
        <v>7400</v>
      </c>
    </row>
    <row r="95" spans="1:22" x14ac:dyDescent="0.35">
      <c r="A95" s="5"/>
      <c r="B95" s="5"/>
      <c r="C95" s="5"/>
      <c r="D95" s="5"/>
      <c r="E95" s="5"/>
      <c r="F95" s="5"/>
      <c r="G95" s="18" t="s">
        <v>103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>
        <v>0</v>
      </c>
      <c r="U95" s="9">
        <v>10000</v>
      </c>
      <c r="V95" s="10">
        <v>10000</v>
      </c>
    </row>
    <row r="96" spans="1:22" x14ac:dyDescent="0.35">
      <c r="A96" s="5"/>
      <c r="B96" s="5"/>
      <c r="C96" s="5"/>
      <c r="D96" s="5"/>
      <c r="E96" s="5"/>
      <c r="F96" s="5"/>
      <c r="G96" s="5" t="s">
        <v>104</v>
      </c>
      <c r="H96" s="6">
        <v>0</v>
      </c>
      <c r="I96" s="6">
        <v>40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200</v>
      </c>
      <c r="P96" s="6">
        <v>0</v>
      </c>
      <c r="Q96" s="6">
        <v>110</v>
      </c>
      <c r="R96" s="6">
        <v>0</v>
      </c>
      <c r="S96" s="6">
        <v>140</v>
      </c>
      <c r="T96" s="6">
        <f t="shared" ref="T96:T108" si="16">ROUND(SUM(H96:S96),5)</f>
        <v>490</v>
      </c>
      <c r="U96" s="9">
        <v>400</v>
      </c>
      <c r="V96" s="10">
        <v>600</v>
      </c>
    </row>
    <row r="97" spans="1:22" x14ac:dyDescent="0.35">
      <c r="A97" s="5"/>
      <c r="B97" s="5"/>
      <c r="C97" s="5"/>
      <c r="D97" s="5"/>
      <c r="E97" s="5"/>
      <c r="F97" s="5"/>
      <c r="G97" s="5" t="s">
        <v>105</v>
      </c>
      <c r="H97" s="6">
        <v>6475</v>
      </c>
      <c r="I97" s="6">
        <v>10480</v>
      </c>
      <c r="J97" s="6">
        <v>11382.25</v>
      </c>
      <c r="K97" s="6">
        <v>216.03</v>
      </c>
      <c r="L97" s="6">
        <v>1301.1500000000001</v>
      </c>
      <c r="M97" s="6">
        <v>1601.15</v>
      </c>
      <c r="N97" s="6">
        <v>894.69</v>
      </c>
      <c r="O97" s="6">
        <v>754.93</v>
      </c>
      <c r="P97" s="21">
        <v>700</v>
      </c>
      <c r="Q97" s="21">
        <v>1000</v>
      </c>
      <c r="R97" s="21">
        <v>3000</v>
      </c>
      <c r="S97" s="21">
        <v>3000</v>
      </c>
      <c r="T97" s="6">
        <f t="shared" si="16"/>
        <v>40805.199999999997</v>
      </c>
      <c r="U97" s="9">
        <v>50000</v>
      </c>
      <c r="V97" s="10">
        <v>50000</v>
      </c>
    </row>
    <row r="98" spans="1:22" x14ac:dyDescent="0.35">
      <c r="A98" s="5"/>
      <c r="B98" s="5"/>
      <c r="C98" s="5"/>
      <c r="D98" s="5"/>
      <c r="E98" s="5"/>
      <c r="F98" s="5"/>
      <c r="G98" s="5" t="s">
        <v>106</v>
      </c>
      <c r="H98" s="6">
        <v>414.15</v>
      </c>
      <c r="I98" s="6">
        <v>414.15</v>
      </c>
      <c r="J98" s="6">
        <v>414.15</v>
      </c>
      <c r="K98" s="6">
        <v>414.15</v>
      </c>
      <c r="L98" s="6">
        <v>414.15</v>
      </c>
      <c r="M98" s="6">
        <v>414.15</v>
      </c>
      <c r="N98" s="6">
        <v>414.15</v>
      </c>
      <c r="O98" s="6">
        <v>414.15</v>
      </c>
      <c r="P98" s="6">
        <v>414.15</v>
      </c>
      <c r="Q98" s="6">
        <v>414.15</v>
      </c>
      <c r="R98" s="6">
        <v>414.15</v>
      </c>
      <c r="S98" s="6">
        <v>414.15</v>
      </c>
      <c r="T98" s="6">
        <f t="shared" si="16"/>
        <v>4969.8</v>
      </c>
      <c r="U98" s="9">
        <v>5000</v>
      </c>
      <c r="V98" s="10">
        <v>5000</v>
      </c>
    </row>
    <row r="99" spans="1:22" x14ac:dyDescent="0.35">
      <c r="A99" s="5"/>
      <c r="B99" s="5"/>
      <c r="C99" s="5"/>
      <c r="D99" s="5"/>
      <c r="E99" s="5"/>
      <c r="F99" s="5"/>
      <c r="G99" s="5" t="s">
        <v>107</v>
      </c>
      <c r="H99" s="6">
        <v>0</v>
      </c>
      <c r="I99" s="6">
        <v>0</v>
      </c>
      <c r="J99" s="6">
        <v>0</v>
      </c>
      <c r="K99" s="6">
        <v>0</v>
      </c>
      <c r="L99" s="6">
        <v>21</v>
      </c>
      <c r="M99" s="6">
        <v>299</v>
      </c>
      <c r="N99" s="6">
        <v>0</v>
      </c>
      <c r="O99" s="6">
        <v>0</v>
      </c>
      <c r="P99" s="6">
        <v>0</v>
      </c>
      <c r="Q99" s="6">
        <v>0</v>
      </c>
      <c r="R99" s="6">
        <v>180</v>
      </c>
      <c r="S99" s="6">
        <v>0</v>
      </c>
      <c r="T99" s="6">
        <f t="shared" si="16"/>
        <v>500</v>
      </c>
      <c r="U99" s="9">
        <v>1500</v>
      </c>
      <c r="V99" s="10">
        <v>1500</v>
      </c>
    </row>
    <row r="100" spans="1:22" x14ac:dyDescent="0.35">
      <c r="A100" s="5"/>
      <c r="B100" s="5"/>
      <c r="C100" s="5"/>
      <c r="D100" s="5"/>
      <c r="E100" s="5"/>
      <c r="F100" s="5"/>
      <c r="G100" s="5" t="s">
        <v>108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f t="shared" si="16"/>
        <v>0</v>
      </c>
      <c r="U100" s="9">
        <v>900</v>
      </c>
      <c r="V100" s="10">
        <v>900</v>
      </c>
    </row>
    <row r="101" spans="1:22" x14ac:dyDescent="0.35">
      <c r="A101" s="5"/>
      <c r="B101" s="5"/>
      <c r="C101" s="5"/>
      <c r="D101" s="5"/>
      <c r="E101" s="5"/>
      <c r="F101" s="5"/>
      <c r="G101" s="5" t="s">
        <v>109</v>
      </c>
      <c r="H101" s="6">
        <v>0</v>
      </c>
      <c r="I101" s="6">
        <v>0</v>
      </c>
      <c r="J101" s="6">
        <v>0</v>
      </c>
      <c r="K101" s="6">
        <v>0</v>
      </c>
      <c r="L101" s="6">
        <v>159.35</v>
      </c>
      <c r="M101" s="6">
        <v>0</v>
      </c>
      <c r="N101" s="6">
        <v>292.63</v>
      </c>
      <c r="O101" s="6">
        <v>170.01</v>
      </c>
      <c r="P101" s="6">
        <v>0</v>
      </c>
      <c r="Q101" s="6">
        <v>25.01</v>
      </c>
      <c r="R101" s="6">
        <v>0</v>
      </c>
      <c r="S101" s="6">
        <v>0</v>
      </c>
      <c r="T101" s="6">
        <f t="shared" si="16"/>
        <v>647</v>
      </c>
      <c r="U101" s="9">
        <v>3500</v>
      </c>
      <c r="V101" s="10">
        <v>3500</v>
      </c>
    </row>
    <row r="102" spans="1:22" x14ac:dyDescent="0.35">
      <c r="A102" s="5"/>
      <c r="B102" s="5"/>
      <c r="C102" s="5"/>
      <c r="D102" s="5"/>
      <c r="E102" s="5"/>
      <c r="F102" s="5"/>
      <c r="G102" s="5" t="s">
        <v>110</v>
      </c>
      <c r="H102" s="6">
        <v>4450.13</v>
      </c>
      <c r="I102" s="6">
        <v>0</v>
      </c>
      <c r="J102" s="6">
        <v>4865.79</v>
      </c>
      <c r="K102" s="6">
        <v>3189.33</v>
      </c>
      <c r="L102" s="6">
        <v>6562.54</v>
      </c>
      <c r="M102" s="6">
        <v>240.96</v>
      </c>
      <c r="N102" s="6">
        <v>1011.87</v>
      </c>
      <c r="O102" s="6">
        <v>5727.12</v>
      </c>
      <c r="P102" s="6">
        <v>5560.37</v>
      </c>
      <c r="Q102" s="6">
        <v>1934.19</v>
      </c>
      <c r="R102" s="6">
        <v>78.680000000000007</v>
      </c>
      <c r="S102" s="6">
        <v>555.91999999999996</v>
      </c>
      <c r="T102" s="6">
        <f t="shared" si="16"/>
        <v>34176.9</v>
      </c>
      <c r="U102" s="9">
        <v>35000</v>
      </c>
      <c r="V102" s="10">
        <v>42000</v>
      </c>
    </row>
    <row r="103" spans="1:22" x14ac:dyDescent="0.35">
      <c r="A103" s="5"/>
      <c r="B103" s="5"/>
      <c r="C103" s="5"/>
      <c r="D103" s="5"/>
      <c r="E103" s="5"/>
      <c r="F103" s="5"/>
      <c r="G103" s="5" t="s">
        <v>111</v>
      </c>
      <c r="H103" s="6">
        <v>46.04</v>
      </c>
      <c r="I103" s="6">
        <v>200.75</v>
      </c>
      <c r="J103" s="6">
        <v>181.65</v>
      </c>
      <c r="K103" s="6">
        <v>0</v>
      </c>
      <c r="L103" s="6">
        <v>223.57</v>
      </c>
      <c r="M103" s="6">
        <v>30.34</v>
      </c>
      <c r="N103" s="6">
        <v>0</v>
      </c>
      <c r="O103" s="6">
        <v>0</v>
      </c>
      <c r="P103" s="6">
        <v>0</v>
      </c>
      <c r="Q103" s="6">
        <v>0</v>
      </c>
      <c r="R103" s="6">
        <v>80.819999999999993</v>
      </c>
      <c r="S103" s="6">
        <v>261.04000000000002</v>
      </c>
      <c r="T103" s="6">
        <f t="shared" si="16"/>
        <v>1024.21</v>
      </c>
      <c r="U103" s="9">
        <v>2000</v>
      </c>
      <c r="V103" s="10">
        <v>2000</v>
      </c>
    </row>
    <row r="104" spans="1:22" x14ac:dyDescent="0.35">
      <c r="A104" s="5"/>
      <c r="B104" s="5"/>
      <c r="C104" s="5"/>
      <c r="D104" s="5"/>
      <c r="E104" s="5"/>
      <c r="F104" s="5"/>
      <c r="G104" s="5" t="s">
        <v>112</v>
      </c>
      <c r="H104" s="6">
        <v>0</v>
      </c>
      <c r="I104" s="6">
        <v>0</v>
      </c>
      <c r="J104" s="6">
        <v>0</v>
      </c>
      <c r="K104" s="6">
        <v>0</v>
      </c>
      <c r="L104" s="6">
        <v>64.97</v>
      </c>
      <c r="M104" s="6">
        <v>2040.26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358.58</v>
      </c>
      <c r="T104" s="6">
        <f t="shared" si="16"/>
        <v>2463.81</v>
      </c>
      <c r="U104" s="9">
        <v>3500</v>
      </c>
      <c r="V104" s="10">
        <v>3600</v>
      </c>
    </row>
    <row r="105" spans="1:22" x14ac:dyDescent="0.35">
      <c r="A105" s="5"/>
      <c r="B105" s="5"/>
      <c r="C105" s="5"/>
      <c r="D105" s="5"/>
      <c r="E105" s="5"/>
      <c r="F105" s="5"/>
      <c r="G105" s="5" t="s">
        <v>113</v>
      </c>
      <c r="H105" s="6">
        <v>296.31</v>
      </c>
      <c r="I105" s="6">
        <v>0</v>
      </c>
      <c r="J105" s="6">
        <v>62.8</v>
      </c>
      <c r="K105" s="6">
        <v>108.69</v>
      </c>
      <c r="L105" s="6">
        <v>101.09</v>
      </c>
      <c r="M105" s="6">
        <v>111.88</v>
      </c>
      <c r="N105" s="6">
        <v>174.62</v>
      </c>
      <c r="O105" s="6">
        <v>58.85</v>
      </c>
      <c r="P105" s="6">
        <v>0</v>
      </c>
      <c r="Q105" s="6">
        <v>293.13</v>
      </c>
      <c r="R105" s="6">
        <v>5.56</v>
      </c>
      <c r="S105" s="6">
        <v>626.09</v>
      </c>
      <c r="T105" s="6">
        <f t="shared" si="16"/>
        <v>1839.02</v>
      </c>
      <c r="U105" s="9">
        <v>2500</v>
      </c>
      <c r="V105" s="10">
        <v>2500</v>
      </c>
    </row>
    <row r="106" spans="1:22" x14ac:dyDescent="0.35">
      <c r="A106" s="5"/>
      <c r="B106" s="5"/>
      <c r="C106" s="5"/>
      <c r="D106" s="5"/>
      <c r="E106" s="5"/>
      <c r="F106" s="5"/>
      <c r="G106" s="5" t="s">
        <v>114</v>
      </c>
      <c r="H106" s="6">
        <v>50</v>
      </c>
      <c r="I106" s="6">
        <v>50</v>
      </c>
      <c r="J106" s="6">
        <v>50</v>
      </c>
      <c r="K106" s="6">
        <v>50</v>
      </c>
      <c r="L106" s="6">
        <v>50</v>
      </c>
      <c r="M106" s="6">
        <v>50</v>
      </c>
      <c r="N106" s="6">
        <v>50</v>
      </c>
      <c r="O106" s="6">
        <v>50</v>
      </c>
      <c r="P106" s="6">
        <v>50</v>
      </c>
      <c r="Q106" s="6">
        <v>50</v>
      </c>
      <c r="R106" s="6">
        <v>50</v>
      </c>
      <c r="S106" s="6">
        <v>100</v>
      </c>
      <c r="T106" s="6">
        <f t="shared" si="16"/>
        <v>650</v>
      </c>
      <c r="U106" s="9">
        <v>2000</v>
      </c>
      <c r="V106" s="10">
        <v>1000</v>
      </c>
    </row>
    <row r="107" spans="1:22" ht="18.600000000000001" thickBot="1" x14ac:dyDescent="0.4">
      <c r="A107" s="5"/>
      <c r="B107" s="5"/>
      <c r="C107" s="5"/>
      <c r="D107" s="5"/>
      <c r="E107" s="5"/>
      <c r="F107" s="5"/>
      <c r="G107" s="5" t="s">
        <v>115</v>
      </c>
      <c r="H107" s="11">
        <v>175.8</v>
      </c>
      <c r="I107" s="11">
        <v>161.38999999999999</v>
      </c>
      <c r="J107" s="11">
        <v>161.38999999999999</v>
      </c>
      <c r="K107" s="11">
        <v>158.65</v>
      </c>
      <c r="L107" s="11">
        <v>74.98</v>
      </c>
      <c r="M107" s="11">
        <v>214.29</v>
      </c>
      <c r="N107" s="11">
        <v>77.88</v>
      </c>
      <c r="O107" s="11">
        <v>82.27</v>
      </c>
      <c r="P107" s="11">
        <v>146.66999999999999</v>
      </c>
      <c r="Q107" s="11">
        <v>103.52</v>
      </c>
      <c r="R107" s="11">
        <v>161.01</v>
      </c>
      <c r="S107" s="11">
        <v>77.14</v>
      </c>
      <c r="T107" s="11">
        <f t="shared" si="16"/>
        <v>1594.99</v>
      </c>
      <c r="U107" s="12">
        <v>1500</v>
      </c>
      <c r="V107" s="13">
        <v>1600</v>
      </c>
    </row>
    <row r="108" spans="1:22" x14ac:dyDescent="0.35">
      <c r="A108" s="5"/>
      <c r="B108" s="5"/>
      <c r="C108" s="5"/>
      <c r="D108" s="5"/>
      <c r="E108" s="5"/>
      <c r="F108" s="5" t="s">
        <v>116</v>
      </c>
      <c r="G108" s="5"/>
      <c r="H108" s="6">
        <f t="shared" ref="H108:S108" si="17">ROUND(SUM(H75:H107),5)</f>
        <v>15710.13</v>
      </c>
      <c r="I108" s="6">
        <f t="shared" si="17"/>
        <v>15147.12</v>
      </c>
      <c r="J108" s="6">
        <f t="shared" si="17"/>
        <v>21687.54</v>
      </c>
      <c r="K108" s="6">
        <f t="shared" si="17"/>
        <v>8800.5</v>
      </c>
      <c r="L108" s="6">
        <f t="shared" si="17"/>
        <v>23739.56</v>
      </c>
      <c r="M108" s="6">
        <f t="shared" si="17"/>
        <v>9808.14</v>
      </c>
      <c r="N108" s="6">
        <f t="shared" si="17"/>
        <v>6003.62</v>
      </c>
      <c r="O108" s="6">
        <f t="shared" si="17"/>
        <v>11459.55</v>
      </c>
      <c r="P108" s="6">
        <f t="shared" si="17"/>
        <v>10462.549999999999</v>
      </c>
      <c r="Q108" s="6">
        <f t="shared" si="17"/>
        <v>7590.56</v>
      </c>
      <c r="R108" s="6">
        <f t="shared" si="17"/>
        <v>8173.23</v>
      </c>
      <c r="S108" s="6">
        <f t="shared" si="17"/>
        <v>10265.09</v>
      </c>
      <c r="T108" s="6">
        <f t="shared" si="16"/>
        <v>148847.59</v>
      </c>
      <c r="U108" s="6">
        <f>ROUND(SUM(U75:U107),5)</f>
        <v>193500</v>
      </c>
      <c r="V108" s="7">
        <f>ROUND(SUM(V75:V107),5)</f>
        <v>205150</v>
      </c>
    </row>
    <row r="109" spans="1:22" x14ac:dyDescent="0.35">
      <c r="A109" s="5"/>
      <c r="B109" s="5"/>
      <c r="C109" s="5"/>
      <c r="D109" s="5"/>
      <c r="E109" s="5"/>
      <c r="F109" s="5"/>
      <c r="G109" s="5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7"/>
    </row>
    <row r="110" spans="1:22" x14ac:dyDescent="0.35">
      <c r="A110" s="5"/>
      <c r="B110" s="5"/>
      <c r="C110" s="5"/>
      <c r="D110" s="5"/>
      <c r="E110" s="5"/>
      <c r="F110" s="5" t="s">
        <v>117</v>
      </c>
      <c r="G110" s="5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7"/>
    </row>
    <row r="111" spans="1:22" x14ac:dyDescent="0.35">
      <c r="A111" s="5"/>
      <c r="B111" s="5"/>
      <c r="C111" s="5"/>
      <c r="D111" s="5"/>
      <c r="E111" s="5"/>
      <c r="F111" s="5"/>
      <c r="G111" s="5" t="s">
        <v>118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f t="shared" ref="T111:T124" si="18">ROUND(SUM(H111:S111),5)</f>
        <v>0</v>
      </c>
      <c r="U111" s="9">
        <v>0</v>
      </c>
      <c r="V111" s="10">
        <v>0</v>
      </c>
    </row>
    <row r="112" spans="1:22" x14ac:dyDescent="0.35">
      <c r="A112" s="5"/>
      <c r="B112" s="5"/>
      <c r="C112" s="5"/>
      <c r="D112" s="5"/>
      <c r="E112" s="5"/>
      <c r="F112" s="5"/>
      <c r="G112" s="5" t="s">
        <v>119</v>
      </c>
      <c r="H112" s="6">
        <v>295</v>
      </c>
      <c r="I112" s="6">
        <v>0</v>
      </c>
      <c r="J112" s="6">
        <v>0</v>
      </c>
      <c r="K112" s="6">
        <v>0</v>
      </c>
      <c r="L112" s="6">
        <v>1004.95</v>
      </c>
      <c r="M112" s="6">
        <v>0</v>
      </c>
      <c r="N112" s="6">
        <v>0</v>
      </c>
      <c r="O112" s="6">
        <v>1498.78</v>
      </c>
      <c r="P112" s="6">
        <v>593.30999999999995</v>
      </c>
      <c r="Q112" s="6">
        <v>0</v>
      </c>
      <c r="R112" s="6">
        <v>295</v>
      </c>
      <c r="S112" s="6">
        <v>310.41000000000003</v>
      </c>
      <c r="T112" s="6">
        <f t="shared" si="18"/>
        <v>3997.45</v>
      </c>
      <c r="U112" s="9">
        <v>10000</v>
      </c>
      <c r="V112" s="10">
        <v>10000</v>
      </c>
    </row>
    <row r="113" spans="1:22" x14ac:dyDescent="0.35">
      <c r="A113" s="5"/>
      <c r="B113" s="5"/>
      <c r="C113" s="5"/>
      <c r="D113" s="5"/>
      <c r="E113" s="5"/>
      <c r="F113" s="5"/>
      <c r="G113" s="5" t="s">
        <v>120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1302.51</v>
      </c>
      <c r="Q113" s="6">
        <v>0</v>
      </c>
      <c r="R113" s="6">
        <v>0</v>
      </c>
      <c r="S113" s="6">
        <v>0</v>
      </c>
      <c r="T113" s="6">
        <f t="shared" si="18"/>
        <v>1302.51</v>
      </c>
      <c r="U113" s="9">
        <v>2500</v>
      </c>
      <c r="V113" s="10">
        <v>2500</v>
      </c>
    </row>
    <row r="114" spans="1:22" x14ac:dyDescent="0.35">
      <c r="A114" s="5"/>
      <c r="B114" s="5"/>
      <c r="C114" s="5"/>
      <c r="D114" s="5"/>
      <c r="E114" s="5"/>
      <c r="F114" s="5"/>
      <c r="G114" s="5" t="s">
        <v>121</v>
      </c>
      <c r="H114" s="6">
        <v>581.95000000000005</v>
      </c>
      <c r="I114" s="6">
        <v>710.53</v>
      </c>
      <c r="J114" s="6">
        <v>502.42</v>
      </c>
      <c r="K114" s="6">
        <v>530</v>
      </c>
      <c r="L114" s="6">
        <v>1538.57</v>
      </c>
      <c r="M114" s="6">
        <v>-2606.4499999999998</v>
      </c>
      <c r="N114" s="6">
        <v>1467.96</v>
      </c>
      <c r="O114" s="6">
        <v>6449.6</v>
      </c>
      <c r="P114" s="6">
        <v>1221.19</v>
      </c>
      <c r="Q114" s="6">
        <v>890.17</v>
      </c>
      <c r="R114" s="6">
        <v>619.52</v>
      </c>
      <c r="S114" s="6">
        <v>824.18</v>
      </c>
      <c r="T114" s="6">
        <f t="shared" si="18"/>
        <v>12729.64</v>
      </c>
      <c r="U114" s="9">
        <v>10000</v>
      </c>
      <c r="V114" s="10">
        <v>14000</v>
      </c>
    </row>
    <row r="115" spans="1:22" x14ac:dyDescent="0.35">
      <c r="A115" s="5"/>
      <c r="B115" s="5"/>
      <c r="C115" s="5"/>
      <c r="D115" s="5"/>
      <c r="E115" s="5"/>
      <c r="F115" s="5"/>
      <c r="G115" s="5" t="s">
        <v>122</v>
      </c>
      <c r="H115" s="6">
        <v>496</v>
      </c>
      <c r="I115" s="6">
        <v>450</v>
      </c>
      <c r="J115" s="6">
        <v>450</v>
      </c>
      <c r="K115" s="6">
        <v>946</v>
      </c>
      <c r="L115" s="6">
        <v>46</v>
      </c>
      <c r="M115" s="6">
        <v>450</v>
      </c>
      <c r="N115" s="6">
        <v>496</v>
      </c>
      <c r="O115" s="6">
        <v>450</v>
      </c>
      <c r="P115" s="6">
        <v>496</v>
      </c>
      <c r="Q115" s="6">
        <v>450</v>
      </c>
      <c r="R115" s="6">
        <v>496</v>
      </c>
      <c r="S115" s="6">
        <v>450</v>
      </c>
      <c r="T115" s="6">
        <f t="shared" si="18"/>
        <v>5676</v>
      </c>
      <c r="U115" s="9">
        <v>6000</v>
      </c>
      <c r="V115" s="10">
        <v>6000</v>
      </c>
    </row>
    <row r="116" spans="1:22" x14ac:dyDescent="0.35">
      <c r="A116" s="5"/>
      <c r="B116" s="5"/>
      <c r="C116" s="5"/>
      <c r="D116" s="5"/>
      <c r="E116" s="5"/>
      <c r="F116" s="5"/>
      <c r="G116" s="5" t="s">
        <v>123</v>
      </c>
      <c r="H116" s="6">
        <v>400</v>
      </c>
      <c r="I116" s="6">
        <v>400</v>
      </c>
      <c r="J116" s="6">
        <v>0</v>
      </c>
      <c r="K116" s="6">
        <v>1500</v>
      </c>
      <c r="L116" s="6">
        <v>0</v>
      </c>
      <c r="M116" s="6">
        <v>0</v>
      </c>
      <c r="N116" s="6">
        <v>200</v>
      </c>
      <c r="O116" s="6">
        <v>0</v>
      </c>
      <c r="P116" s="6">
        <v>0</v>
      </c>
      <c r="Q116" s="6">
        <v>0</v>
      </c>
      <c r="R116" s="6">
        <v>200</v>
      </c>
      <c r="S116" s="6">
        <v>0</v>
      </c>
      <c r="T116" s="6">
        <f t="shared" si="18"/>
        <v>2700</v>
      </c>
      <c r="U116" s="9">
        <v>2500</v>
      </c>
      <c r="V116" s="10">
        <v>3500</v>
      </c>
    </row>
    <row r="117" spans="1:22" x14ac:dyDescent="0.35">
      <c r="A117" s="5"/>
      <c r="B117" s="5"/>
      <c r="C117" s="5"/>
      <c r="D117" s="5"/>
      <c r="E117" s="5"/>
      <c r="F117" s="5"/>
      <c r="G117" s="5" t="s">
        <v>124</v>
      </c>
      <c r="H117" s="6">
        <v>190</v>
      </c>
      <c r="I117" s="6">
        <v>190</v>
      </c>
      <c r="J117" s="6">
        <v>95</v>
      </c>
      <c r="K117" s="6">
        <v>0</v>
      </c>
      <c r="L117" s="6">
        <v>0</v>
      </c>
      <c r="M117" s="6">
        <v>190</v>
      </c>
      <c r="N117" s="6">
        <v>95</v>
      </c>
      <c r="O117" s="6">
        <v>0</v>
      </c>
      <c r="P117" s="6">
        <v>0</v>
      </c>
      <c r="Q117" s="6">
        <v>190</v>
      </c>
      <c r="R117" s="6">
        <v>0</v>
      </c>
      <c r="S117" s="6">
        <v>190</v>
      </c>
      <c r="T117" s="6">
        <f t="shared" si="18"/>
        <v>1140</v>
      </c>
      <c r="U117" s="9">
        <v>1500</v>
      </c>
      <c r="V117" s="10">
        <v>1500</v>
      </c>
    </row>
    <row r="118" spans="1:22" x14ac:dyDescent="0.35">
      <c r="A118" s="5"/>
      <c r="B118" s="5"/>
      <c r="C118" s="5"/>
      <c r="D118" s="5"/>
      <c r="E118" s="5"/>
      <c r="F118" s="5"/>
      <c r="G118" s="5" t="s">
        <v>125</v>
      </c>
      <c r="H118" s="6">
        <v>0</v>
      </c>
      <c r="I118" s="6">
        <v>0</v>
      </c>
      <c r="J118" s="6">
        <v>0</v>
      </c>
      <c r="K118" s="6">
        <v>0</v>
      </c>
      <c r="L118" s="6">
        <v>170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f t="shared" si="18"/>
        <v>170</v>
      </c>
      <c r="U118" s="9">
        <v>250</v>
      </c>
      <c r="V118" s="10">
        <v>250</v>
      </c>
    </row>
    <row r="119" spans="1:22" x14ac:dyDescent="0.35">
      <c r="A119" s="5"/>
      <c r="B119" s="5"/>
      <c r="C119" s="5"/>
      <c r="D119" s="5"/>
      <c r="E119" s="5"/>
      <c r="F119" s="5"/>
      <c r="G119" s="5" t="s">
        <v>126</v>
      </c>
      <c r="H119" s="6">
        <v>568.96</v>
      </c>
      <c r="I119" s="6">
        <v>289.19</v>
      </c>
      <c r="J119" s="6">
        <v>289.19</v>
      </c>
      <c r="K119" s="6">
        <v>289.19</v>
      </c>
      <c r="L119" s="6">
        <v>289.19</v>
      </c>
      <c r="M119" s="6">
        <v>289.19</v>
      </c>
      <c r="N119" s="6">
        <v>292.73</v>
      </c>
      <c r="O119" s="6">
        <v>292.73</v>
      </c>
      <c r="P119" s="6">
        <v>292.73</v>
      </c>
      <c r="Q119" s="6">
        <v>292.73</v>
      </c>
      <c r="R119" s="6">
        <v>292.73</v>
      </c>
      <c r="S119" s="6">
        <v>0</v>
      </c>
      <c r="T119" s="6">
        <f t="shared" si="18"/>
        <v>3478.56</v>
      </c>
      <c r="U119" s="9">
        <v>2500</v>
      </c>
      <c r="V119" s="10">
        <v>3600</v>
      </c>
    </row>
    <row r="120" spans="1:22" x14ac:dyDescent="0.35">
      <c r="A120" s="5"/>
      <c r="B120" s="5"/>
      <c r="C120" s="5"/>
      <c r="D120" s="5"/>
      <c r="E120" s="5"/>
      <c r="F120" s="5"/>
      <c r="G120" s="5" t="s">
        <v>127</v>
      </c>
      <c r="H120" s="6">
        <v>331.15</v>
      </c>
      <c r="I120" s="6">
        <v>162.03</v>
      </c>
      <c r="J120" s="6">
        <v>242.48</v>
      </c>
      <c r="K120" s="6">
        <v>108.14</v>
      </c>
      <c r="L120" s="6">
        <v>170.45</v>
      </c>
      <c r="M120" s="6">
        <v>111.88</v>
      </c>
      <c r="N120" s="6">
        <v>124.76</v>
      </c>
      <c r="O120" s="6">
        <v>0</v>
      </c>
      <c r="P120" s="6">
        <v>297.54000000000002</v>
      </c>
      <c r="Q120" s="6">
        <v>125.42</v>
      </c>
      <c r="R120" s="6">
        <v>176.14</v>
      </c>
      <c r="S120" s="6">
        <v>0</v>
      </c>
      <c r="T120" s="6">
        <f t="shared" si="18"/>
        <v>1849.99</v>
      </c>
      <c r="U120" s="9">
        <v>3500</v>
      </c>
      <c r="V120" s="10">
        <v>2500</v>
      </c>
    </row>
    <row r="121" spans="1:22" x14ac:dyDescent="0.35">
      <c r="A121" s="5"/>
      <c r="B121" s="5"/>
      <c r="C121" s="5"/>
      <c r="D121" s="5"/>
      <c r="E121" s="5"/>
      <c r="F121" s="5"/>
      <c r="G121" s="5" t="s">
        <v>128</v>
      </c>
      <c r="H121" s="6">
        <v>840.82</v>
      </c>
      <c r="I121" s="6">
        <v>814.53</v>
      </c>
      <c r="J121" s="6">
        <v>467.36</v>
      </c>
      <c r="K121" s="6">
        <v>81.650000000000006</v>
      </c>
      <c r="L121" s="6">
        <v>405.7</v>
      </c>
      <c r="M121" s="6">
        <v>1056.02</v>
      </c>
      <c r="N121" s="6">
        <v>166.48</v>
      </c>
      <c r="O121" s="6">
        <v>2512.92</v>
      </c>
      <c r="P121" s="6">
        <v>818.44</v>
      </c>
      <c r="Q121" s="6">
        <v>695.7</v>
      </c>
      <c r="R121" s="6">
        <v>1676.78</v>
      </c>
      <c r="S121" s="6">
        <v>766.54</v>
      </c>
      <c r="T121" s="6">
        <f t="shared" si="18"/>
        <v>10302.94</v>
      </c>
      <c r="U121" s="9">
        <v>14000</v>
      </c>
      <c r="V121" s="10">
        <v>14000</v>
      </c>
    </row>
    <row r="122" spans="1:22" ht="18.600000000000001" thickBot="1" x14ac:dyDescent="0.4">
      <c r="A122" s="5"/>
      <c r="B122" s="5"/>
      <c r="C122" s="5"/>
      <c r="D122" s="5"/>
      <c r="E122" s="5"/>
      <c r="F122" s="5"/>
      <c r="G122" s="5" t="s">
        <v>129</v>
      </c>
      <c r="H122" s="14">
        <v>0</v>
      </c>
      <c r="I122" s="14">
        <v>1686.83</v>
      </c>
      <c r="J122" s="14">
        <v>0</v>
      </c>
      <c r="K122" s="14">
        <v>42</v>
      </c>
      <c r="L122" s="14">
        <v>1291.67</v>
      </c>
      <c r="M122" s="14">
        <v>0</v>
      </c>
      <c r="N122" s="14">
        <v>0</v>
      </c>
      <c r="O122" s="14">
        <v>79.459999999999994</v>
      </c>
      <c r="P122" s="14">
        <v>0</v>
      </c>
      <c r="Q122" s="14">
        <v>0</v>
      </c>
      <c r="R122" s="14">
        <v>0</v>
      </c>
      <c r="S122" s="14">
        <v>6849</v>
      </c>
      <c r="T122" s="14">
        <f t="shared" si="18"/>
        <v>9948.9599999999991</v>
      </c>
      <c r="U122" s="22">
        <v>7000</v>
      </c>
      <c r="V122" s="23">
        <v>10000</v>
      </c>
    </row>
    <row r="123" spans="1:22" ht="18.600000000000001" thickBot="1" x14ac:dyDescent="0.4">
      <c r="A123" s="5"/>
      <c r="B123" s="5"/>
      <c r="C123" s="5"/>
      <c r="D123" s="5"/>
      <c r="E123" s="5"/>
      <c r="F123" s="5" t="s">
        <v>130</v>
      </c>
      <c r="G123" s="5"/>
      <c r="H123" s="16">
        <f t="shared" ref="H123:S123" si="19">ROUND(SUM(H110:H122),5)</f>
        <v>3703.88</v>
      </c>
      <c r="I123" s="16">
        <f t="shared" si="19"/>
        <v>4703.1099999999997</v>
      </c>
      <c r="J123" s="16">
        <f t="shared" si="19"/>
        <v>2046.45</v>
      </c>
      <c r="K123" s="16">
        <f t="shared" si="19"/>
        <v>3496.98</v>
      </c>
      <c r="L123" s="16">
        <f t="shared" si="19"/>
        <v>4916.53</v>
      </c>
      <c r="M123" s="16">
        <f t="shared" si="19"/>
        <v>-509.36</v>
      </c>
      <c r="N123" s="16">
        <f t="shared" si="19"/>
        <v>2842.93</v>
      </c>
      <c r="O123" s="16">
        <f t="shared" si="19"/>
        <v>11283.49</v>
      </c>
      <c r="P123" s="16">
        <f t="shared" si="19"/>
        <v>5021.72</v>
      </c>
      <c r="Q123" s="16">
        <f t="shared" si="19"/>
        <v>2644.02</v>
      </c>
      <c r="R123" s="16">
        <f t="shared" si="19"/>
        <v>3756.17</v>
      </c>
      <c r="S123" s="16">
        <f t="shared" si="19"/>
        <v>9390.1299999999992</v>
      </c>
      <c r="T123" s="16">
        <f t="shared" si="18"/>
        <v>53296.05</v>
      </c>
      <c r="U123" s="16">
        <f>ROUND(SUM(U110:U122),5)</f>
        <v>59750</v>
      </c>
      <c r="V123" s="17">
        <f>ROUND(SUM(V110:V122),5)</f>
        <v>67850</v>
      </c>
    </row>
    <row r="124" spans="1:22" x14ac:dyDescent="0.35">
      <c r="A124" s="5"/>
      <c r="B124" s="5"/>
      <c r="C124" s="5"/>
      <c r="D124" s="5"/>
      <c r="E124" s="5" t="s">
        <v>131</v>
      </c>
      <c r="F124" s="5"/>
      <c r="G124" s="5"/>
      <c r="H124" s="6">
        <f t="shared" ref="H124:S124" si="20">ROUND(H68+H73+H108+H123,5)</f>
        <v>20405.419999999998</v>
      </c>
      <c r="I124" s="6">
        <f t="shared" si="20"/>
        <v>20613.34</v>
      </c>
      <c r="J124" s="6">
        <f t="shared" si="20"/>
        <v>25126.23</v>
      </c>
      <c r="K124" s="6">
        <f t="shared" si="20"/>
        <v>13234.21</v>
      </c>
      <c r="L124" s="6">
        <f t="shared" si="20"/>
        <v>29593.82</v>
      </c>
      <c r="M124" s="6">
        <f t="shared" si="20"/>
        <v>10103.65</v>
      </c>
      <c r="N124" s="6">
        <f t="shared" si="20"/>
        <v>9614.17</v>
      </c>
      <c r="O124" s="6">
        <f t="shared" si="20"/>
        <v>23520.81</v>
      </c>
      <c r="P124" s="6">
        <f t="shared" si="20"/>
        <v>16282.89</v>
      </c>
      <c r="Q124" s="6">
        <f t="shared" si="20"/>
        <v>11025.31</v>
      </c>
      <c r="R124" s="6">
        <f t="shared" si="20"/>
        <v>12761.26</v>
      </c>
      <c r="S124" s="6">
        <f t="shared" si="20"/>
        <v>20716.25</v>
      </c>
      <c r="T124" s="6">
        <f t="shared" si="18"/>
        <v>212997.36</v>
      </c>
      <c r="U124" s="6">
        <f>ROUND(U68+U73+U108+U123,5)</f>
        <v>264850</v>
      </c>
      <c r="V124" s="20">
        <f>ROUND(V68+V73+V108+V123,5)</f>
        <v>284700</v>
      </c>
    </row>
    <row r="125" spans="1:22" x14ac:dyDescent="0.35">
      <c r="A125" s="5"/>
      <c r="B125" s="5"/>
      <c r="C125" s="5"/>
      <c r="D125" s="5"/>
      <c r="E125" s="5" t="s">
        <v>132</v>
      </c>
      <c r="F125" s="5"/>
      <c r="G125" s="5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7"/>
    </row>
    <row r="126" spans="1:22" x14ac:dyDescent="0.35">
      <c r="A126" s="5"/>
      <c r="B126" s="5"/>
      <c r="C126" s="5"/>
      <c r="D126" s="5"/>
      <c r="E126" s="5"/>
      <c r="F126" s="5" t="s">
        <v>133</v>
      </c>
      <c r="G126" s="5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7"/>
    </row>
    <row r="127" spans="1:22" ht="18.600000000000001" thickBot="1" x14ac:dyDescent="0.4">
      <c r="A127" s="5"/>
      <c r="B127" s="5"/>
      <c r="C127" s="5"/>
      <c r="D127" s="5"/>
      <c r="E127" s="5"/>
      <c r="F127" s="5"/>
      <c r="G127" s="5" t="s">
        <v>134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50732.25</v>
      </c>
      <c r="T127" s="11">
        <f>ROUND(SUM(H127:S127),5)</f>
        <v>50732.25</v>
      </c>
      <c r="U127" s="11">
        <v>0</v>
      </c>
      <c r="V127" s="19">
        <v>0</v>
      </c>
    </row>
    <row r="128" spans="1:22" x14ac:dyDescent="0.35">
      <c r="A128" s="5"/>
      <c r="B128" s="5"/>
      <c r="C128" s="5"/>
      <c r="D128" s="5"/>
      <c r="E128" s="5"/>
      <c r="F128" s="5" t="s">
        <v>135</v>
      </c>
      <c r="G128" s="5"/>
      <c r="H128" s="6">
        <f t="shared" ref="H128:S128" si="21">ROUND(SUM(H126:H127),5)</f>
        <v>0</v>
      </c>
      <c r="I128" s="6">
        <f t="shared" si="21"/>
        <v>0</v>
      </c>
      <c r="J128" s="6">
        <f t="shared" si="21"/>
        <v>0</v>
      </c>
      <c r="K128" s="6">
        <f t="shared" si="21"/>
        <v>0</v>
      </c>
      <c r="L128" s="6">
        <f t="shared" si="21"/>
        <v>0</v>
      </c>
      <c r="M128" s="6">
        <f t="shared" si="21"/>
        <v>0</v>
      </c>
      <c r="N128" s="6">
        <f t="shared" si="21"/>
        <v>0</v>
      </c>
      <c r="O128" s="6">
        <f t="shared" si="21"/>
        <v>0</v>
      </c>
      <c r="P128" s="6">
        <f t="shared" si="21"/>
        <v>0</v>
      </c>
      <c r="Q128" s="6">
        <f t="shared" si="21"/>
        <v>0</v>
      </c>
      <c r="R128" s="6">
        <f t="shared" si="21"/>
        <v>0</v>
      </c>
      <c r="S128" s="6">
        <f t="shared" si="21"/>
        <v>50732.25</v>
      </c>
      <c r="T128" s="6">
        <f>ROUND(SUM(H128:S128),5)</f>
        <v>50732.25</v>
      </c>
      <c r="U128" s="6">
        <f>ROUND(SUM(U126:U127),5)</f>
        <v>0</v>
      </c>
      <c r="V128" s="7">
        <f>ROUND(SUM(V126:V127),5)</f>
        <v>0</v>
      </c>
    </row>
    <row r="129" spans="1:22" ht="18.600000000000001" thickBot="1" x14ac:dyDescent="0.4">
      <c r="A129" s="5"/>
      <c r="B129" s="5"/>
      <c r="C129" s="5"/>
      <c r="D129" s="5"/>
      <c r="E129" s="5"/>
      <c r="F129" s="5" t="s">
        <v>136</v>
      </c>
      <c r="G129" s="5"/>
      <c r="H129" s="11">
        <v>373.96</v>
      </c>
      <c r="I129" s="11">
        <v>130</v>
      </c>
      <c r="J129" s="11">
        <v>130</v>
      </c>
      <c r="K129" s="11">
        <v>350.48</v>
      </c>
      <c r="L129" s="11">
        <v>79.78</v>
      </c>
      <c r="M129" s="11">
        <v>1696.5</v>
      </c>
      <c r="N129" s="11">
        <v>7</v>
      </c>
      <c r="O129" s="11">
        <v>42.84</v>
      </c>
      <c r="P129" s="11">
        <v>0</v>
      </c>
      <c r="Q129" s="11">
        <v>52</v>
      </c>
      <c r="R129" s="11">
        <v>119</v>
      </c>
      <c r="S129" s="11">
        <v>1207.33</v>
      </c>
      <c r="T129" s="11">
        <f>ROUND(SUM(H129:S129),5)</f>
        <v>4188.8900000000003</v>
      </c>
      <c r="U129" s="11">
        <v>2500</v>
      </c>
      <c r="V129" s="19">
        <v>4000</v>
      </c>
    </row>
    <row r="130" spans="1:22" x14ac:dyDescent="0.35">
      <c r="A130" s="5"/>
      <c r="B130" s="5"/>
      <c r="C130" s="5"/>
      <c r="D130" s="5"/>
      <c r="E130" s="5" t="s">
        <v>137</v>
      </c>
      <c r="F130" s="5"/>
      <c r="G130" s="5"/>
      <c r="H130" s="6">
        <f t="shared" ref="H130:S130" si="22">ROUND(H125+SUM(H128:H129),5)</f>
        <v>373.96</v>
      </c>
      <c r="I130" s="6">
        <f t="shared" si="22"/>
        <v>130</v>
      </c>
      <c r="J130" s="6">
        <f t="shared" si="22"/>
        <v>130</v>
      </c>
      <c r="K130" s="6">
        <f t="shared" si="22"/>
        <v>350.48</v>
      </c>
      <c r="L130" s="6">
        <f t="shared" si="22"/>
        <v>79.78</v>
      </c>
      <c r="M130" s="6">
        <f t="shared" si="22"/>
        <v>1696.5</v>
      </c>
      <c r="N130" s="6">
        <f t="shared" si="22"/>
        <v>7</v>
      </c>
      <c r="O130" s="6">
        <f t="shared" si="22"/>
        <v>42.84</v>
      </c>
      <c r="P130" s="6">
        <f t="shared" si="22"/>
        <v>0</v>
      </c>
      <c r="Q130" s="6">
        <f t="shared" si="22"/>
        <v>52</v>
      </c>
      <c r="R130" s="6">
        <f t="shared" si="22"/>
        <v>119</v>
      </c>
      <c r="S130" s="6">
        <f t="shared" si="22"/>
        <v>51939.58</v>
      </c>
      <c r="T130" s="6">
        <f>ROUND(SUM(H130:S130),5)</f>
        <v>54921.14</v>
      </c>
      <c r="U130" s="6">
        <f>ROUND(U125+SUM(U128:U129),5)</f>
        <v>2500</v>
      </c>
      <c r="V130" s="7">
        <f>ROUND(V125+SUM(V128:V129),5)</f>
        <v>4000</v>
      </c>
    </row>
    <row r="131" spans="1:22" x14ac:dyDescent="0.35">
      <c r="A131" s="5"/>
      <c r="B131" s="5"/>
      <c r="C131" s="5"/>
      <c r="D131" s="5"/>
      <c r="E131" s="5" t="s">
        <v>138</v>
      </c>
      <c r="F131" s="5"/>
      <c r="G131" s="5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7"/>
    </row>
    <row r="132" spans="1:22" x14ac:dyDescent="0.35">
      <c r="A132" s="5"/>
      <c r="B132" s="5"/>
      <c r="C132" s="5"/>
      <c r="D132" s="5"/>
      <c r="E132" s="5"/>
      <c r="F132" s="5" t="s">
        <v>139</v>
      </c>
      <c r="G132" s="5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7"/>
    </row>
    <row r="133" spans="1:22" x14ac:dyDescent="0.35">
      <c r="A133" s="5"/>
      <c r="B133" s="5"/>
      <c r="C133" s="5"/>
      <c r="D133" s="5"/>
      <c r="E133" s="5"/>
      <c r="F133" s="5"/>
      <c r="G133" s="18" t="s">
        <v>140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>
        <v>0</v>
      </c>
      <c r="U133" s="6">
        <v>6000</v>
      </c>
      <c r="V133" s="7">
        <v>135000</v>
      </c>
    </row>
    <row r="134" spans="1:22" x14ac:dyDescent="0.35">
      <c r="A134" s="5"/>
      <c r="B134" s="5"/>
      <c r="C134" s="5"/>
      <c r="D134" s="5"/>
      <c r="E134" s="5"/>
      <c r="F134" s="5"/>
      <c r="G134" s="5" t="s">
        <v>141</v>
      </c>
      <c r="H134" s="6">
        <v>0</v>
      </c>
      <c r="I134" s="6">
        <v>1780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f>ROUND(SUM(H134:S134),5)</f>
        <v>1780</v>
      </c>
      <c r="U134" s="6">
        <v>7000</v>
      </c>
      <c r="V134" s="7">
        <v>6000</v>
      </c>
    </row>
    <row r="135" spans="1:22" x14ac:dyDescent="0.35">
      <c r="A135" s="5"/>
      <c r="B135" s="5"/>
      <c r="C135" s="5"/>
      <c r="D135" s="5"/>
      <c r="E135" s="5"/>
      <c r="F135" s="5"/>
      <c r="G135" s="18" t="s">
        <v>142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>
        <v>0</v>
      </c>
      <c r="U135" s="6">
        <v>3500</v>
      </c>
      <c r="V135" s="7">
        <v>5000</v>
      </c>
    </row>
    <row r="136" spans="1:22" x14ac:dyDescent="0.35">
      <c r="A136" s="5"/>
      <c r="B136" s="5"/>
      <c r="C136" s="5"/>
      <c r="D136" s="5"/>
      <c r="E136" s="5"/>
      <c r="F136" s="5"/>
      <c r="G136" s="5" t="s">
        <v>143</v>
      </c>
      <c r="H136" s="6">
        <v>0</v>
      </c>
      <c r="I136" s="6">
        <v>3079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f>ROUND(SUM(H136:S136),5)</f>
        <v>3079</v>
      </c>
      <c r="U136" s="6">
        <v>15000</v>
      </c>
      <c r="V136" s="7">
        <v>6000</v>
      </c>
    </row>
    <row r="137" spans="1:22" ht="18.600000000000001" thickBot="1" x14ac:dyDescent="0.4">
      <c r="A137" s="5"/>
      <c r="B137" s="5"/>
      <c r="C137" s="5"/>
      <c r="D137" s="5"/>
      <c r="E137" s="5"/>
      <c r="F137" s="5"/>
      <c r="G137" s="5" t="s">
        <v>144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f>ROUND(SUM(H137:S137),5)</f>
        <v>0</v>
      </c>
      <c r="U137" s="11">
        <v>6000</v>
      </c>
      <c r="V137" s="19">
        <v>6000</v>
      </c>
    </row>
    <row r="138" spans="1:22" x14ac:dyDescent="0.35">
      <c r="A138" s="5"/>
      <c r="B138" s="5"/>
      <c r="C138" s="5"/>
      <c r="D138" s="5"/>
      <c r="E138" s="5"/>
      <c r="F138" s="5" t="s">
        <v>145</v>
      </c>
      <c r="G138" s="5"/>
      <c r="H138" s="6">
        <f t="shared" ref="H138:S138" si="23">ROUND(SUM(H132:H137),5)</f>
        <v>0</v>
      </c>
      <c r="I138" s="6">
        <f t="shared" si="23"/>
        <v>4859</v>
      </c>
      <c r="J138" s="6">
        <f t="shared" si="23"/>
        <v>0</v>
      </c>
      <c r="K138" s="6">
        <f t="shared" si="23"/>
        <v>0</v>
      </c>
      <c r="L138" s="6">
        <f t="shared" si="23"/>
        <v>0</v>
      </c>
      <c r="M138" s="6">
        <f t="shared" si="23"/>
        <v>0</v>
      </c>
      <c r="N138" s="6">
        <f t="shared" si="23"/>
        <v>0</v>
      </c>
      <c r="O138" s="6">
        <f t="shared" si="23"/>
        <v>0</v>
      </c>
      <c r="P138" s="6">
        <f t="shared" si="23"/>
        <v>0</v>
      </c>
      <c r="Q138" s="6">
        <f t="shared" si="23"/>
        <v>0</v>
      </c>
      <c r="R138" s="6">
        <f t="shared" si="23"/>
        <v>0</v>
      </c>
      <c r="S138" s="6">
        <f t="shared" si="23"/>
        <v>0</v>
      </c>
      <c r="T138" s="6">
        <f>ROUND(SUM(H138:S138),5)</f>
        <v>4859</v>
      </c>
      <c r="U138" s="6">
        <f>ROUND(SUM(U132:U137),5)</f>
        <v>37500</v>
      </c>
      <c r="V138" s="7">
        <f>ROUND(SUM(V132:V137),5)</f>
        <v>158000</v>
      </c>
    </row>
    <row r="139" spans="1:22" x14ac:dyDescent="0.35">
      <c r="A139" s="5"/>
      <c r="B139" s="5"/>
      <c r="C139" s="5"/>
      <c r="D139" s="5"/>
      <c r="E139" s="5"/>
      <c r="F139" s="5" t="s">
        <v>146</v>
      </c>
      <c r="G139" s="5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7"/>
    </row>
    <row r="140" spans="1:22" ht="18.600000000000001" thickBot="1" x14ac:dyDescent="0.4">
      <c r="A140" s="5"/>
      <c r="B140" s="5"/>
      <c r="C140" s="5"/>
      <c r="D140" s="5"/>
      <c r="E140" s="5"/>
      <c r="F140" s="5"/>
      <c r="G140" s="5" t="s">
        <v>147</v>
      </c>
      <c r="H140" s="11">
        <v>0</v>
      </c>
      <c r="I140" s="11">
        <v>500</v>
      </c>
      <c r="J140" s="11">
        <v>0</v>
      </c>
      <c r="K140" s="11">
        <v>1033.17</v>
      </c>
      <c r="L140" s="11">
        <v>0</v>
      </c>
      <c r="M140" s="11">
        <v>4000</v>
      </c>
      <c r="N140" s="11">
        <v>155</v>
      </c>
      <c r="O140" s="11">
        <v>0</v>
      </c>
      <c r="P140" s="11">
        <v>0</v>
      </c>
      <c r="Q140" s="11">
        <v>750</v>
      </c>
      <c r="R140" s="11">
        <v>1000</v>
      </c>
      <c r="S140" s="11">
        <v>0</v>
      </c>
      <c r="T140" s="11">
        <f>ROUND(SUM(H140:S140),5)</f>
        <v>7438.17</v>
      </c>
      <c r="U140" s="11">
        <v>200000</v>
      </c>
      <c r="V140" s="19">
        <v>200000</v>
      </c>
    </row>
    <row r="141" spans="1:22" x14ac:dyDescent="0.35">
      <c r="A141" s="5"/>
      <c r="B141" s="5"/>
      <c r="C141" s="5"/>
      <c r="D141" s="5"/>
      <c r="E141" s="5"/>
      <c r="F141" s="5" t="s">
        <v>148</v>
      </c>
      <c r="G141" s="5"/>
      <c r="H141" s="6">
        <f t="shared" ref="H141:S141" si="24">ROUND(SUM(H139:H140),5)</f>
        <v>0</v>
      </c>
      <c r="I141" s="6">
        <f t="shared" si="24"/>
        <v>500</v>
      </c>
      <c r="J141" s="6">
        <f t="shared" si="24"/>
        <v>0</v>
      </c>
      <c r="K141" s="6">
        <f t="shared" si="24"/>
        <v>1033.17</v>
      </c>
      <c r="L141" s="6">
        <f t="shared" si="24"/>
        <v>0</v>
      </c>
      <c r="M141" s="6">
        <f t="shared" si="24"/>
        <v>4000</v>
      </c>
      <c r="N141" s="6">
        <f t="shared" si="24"/>
        <v>155</v>
      </c>
      <c r="O141" s="6">
        <f t="shared" si="24"/>
        <v>0</v>
      </c>
      <c r="P141" s="6">
        <f t="shared" si="24"/>
        <v>0</v>
      </c>
      <c r="Q141" s="6">
        <f t="shared" si="24"/>
        <v>750</v>
      </c>
      <c r="R141" s="6">
        <f t="shared" si="24"/>
        <v>1000</v>
      </c>
      <c r="S141" s="6">
        <f t="shared" si="24"/>
        <v>0</v>
      </c>
      <c r="T141" s="6">
        <f>ROUND(SUM(H141:S141),5)</f>
        <v>7438.17</v>
      </c>
      <c r="U141" s="6">
        <f>ROUND(SUM(U139:U140),5)</f>
        <v>200000</v>
      </c>
      <c r="V141" s="7">
        <f>ROUND(SUM(V139:V140),5)</f>
        <v>200000</v>
      </c>
    </row>
    <row r="142" spans="1:22" x14ac:dyDescent="0.35">
      <c r="A142" s="5"/>
      <c r="B142" s="5"/>
      <c r="C142" s="5"/>
      <c r="D142" s="5"/>
      <c r="E142" s="5"/>
      <c r="F142" s="5"/>
      <c r="G142" s="5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7"/>
    </row>
    <row r="143" spans="1:22" x14ac:dyDescent="0.35">
      <c r="A143" s="5"/>
      <c r="B143" s="5"/>
      <c r="C143" s="5"/>
      <c r="D143" s="5"/>
      <c r="E143" s="5"/>
      <c r="F143" s="5"/>
      <c r="G143" s="5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7"/>
    </row>
    <row r="144" spans="1:22" x14ac:dyDescent="0.35">
      <c r="A144" s="5"/>
      <c r="B144" s="5"/>
      <c r="C144" s="5"/>
      <c r="D144" s="5"/>
      <c r="E144" s="5"/>
      <c r="F144" s="5"/>
      <c r="G144" s="5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7"/>
    </row>
    <row r="145" spans="1:24" x14ac:dyDescent="0.35">
      <c r="A145" s="5"/>
      <c r="B145" s="5"/>
      <c r="C145" s="5"/>
      <c r="D145" s="5"/>
      <c r="E145" s="5"/>
      <c r="F145" s="5" t="s">
        <v>149</v>
      </c>
      <c r="G145" s="5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7"/>
    </row>
    <row r="146" spans="1:24" x14ac:dyDescent="0.35">
      <c r="A146" s="5"/>
      <c r="B146" s="5"/>
      <c r="C146" s="5"/>
      <c r="D146" s="5"/>
      <c r="E146" s="5"/>
      <c r="F146" s="5"/>
      <c r="G146" s="18" t="s">
        <v>150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>
        <v>0</v>
      </c>
      <c r="U146" s="6">
        <v>5000</v>
      </c>
      <c r="V146" s="7">
        <v>75000</v>
      </c>
    </row>
    <row r="147" spans="1:24" x14ac:dyDescent="0.35">
      <c r="A147" s="5"/>
      <c r="B147" s="5"/>
      <c r="C147" s="5"/>
      <c r="D147" s="5"/>
      <c r="E147" s="5"/>
      <c r="F147" s="5"/>
      <c r="G147" s="5" t="s">
        <v>151</v>
      </c>
      <c r="H147" s="6">
        <v>0</v>
      </c>
      <c r="I147" s="6">
        <v>0</v>
      </c>
      <c r="J147" s="6">
        <v>0</v>
      </c>
      <c r="K147" s="6">
        <v>0</v>
      </c>
      <c r="L147" s="6">
        <v>388.11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f>ROUND(SUM(H147:S147),5)</f>
        <v>388.11</v>
      </c>
      <c r="U147" s="6">
        <v>8000</v>
      </c>
      <c r="V147" s="7">
        <v>17000</v>
      </c>
    </row>
    <row r="148" spans="1:24" ht="18.600000000000001" thickBot="1" x14ac:dyDescent="0.4">
      <c r="A148" s="5"/>
      <c r="B148" s="5"/>
      <c r="C148" s="5"/>
      <c r="D148" s="5"/>
      <c r="E148" s="5"/>
      <c r="F148" s="5"/>
      <c r="G148" s="5" t="s">
        <v>152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5980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-8970</v>
      </c>
      <c r="T148" s="14">
        <f>ROUND(SUM(H148:S148),5)</f>
        <v>-2990</v>
      </c>
      <c r="U148" s="14">
        <v>10000</v>
      </c>
      <c r="V148" s="15">
        <v>7000</v>
      </c>
    </row>
    <row r="149" spans="1:24" ht="18.600000000000001" thickBot="1" x14ac:dyDescent="0.4">
      <c r="A149" s="5"/>
      <c r="B149" s="5"/>
      <c r="C149" s="5"/>
      <c r="D149" s="5"/>
      <c r="E149" s="5"/>
      <c r="F149" s="5" t="s">
        <v>153</v>
      </c>
      <c r="G149" s="5"/>
      <c r="H149" s="24">
        <f t="shared" ref="H149:S149" si="25">ROUND(SUM(H145:H148),5)</f>
        <v>0</v>
      </c>
      <c r="I149" s="24">
        <f t="shared" si="25"/>
        <v>0</v>
      </c>
      <c r="J149" s="24">
        <f t="shared" si="25"/>
        <v>0</v>
      </c>
      <c r="K149" s="24">
        <f t="shared" si="25"/>
        <v>0</v>
      </c>
      <c r="L149" s="24">
        <f t="shared" si="25"/>
        <v>388.11</v>
      </c>
      <c r="M149" s="24">
        <f t="shared" si="25"/>
        <v>5980</v>
      </c>
      <c r="N149" s="24">
        <f t="shared" si="25"/>
        <v>0</v>
      </c>
      <c r="O149" s="24">
        <f t="shared" si="25"/>
        <v>0</v>
      </c>
      <c r="P149" s="24">
        <f t="shared" si="25"/>
        <v>0</v>
      </c>
      <c r="Q149" s="24">
        <f t="shared" si="25"/>
        <v>0</v>
      </c>
      <c r="R149" s="24">
        <f t="shared" si="25"/>
        <v>0</v>
      </c>
      <c r="S149" s="24">
        <f t="shared" si="25"/>
        <v>-8970</v>
      </c>
      <c r="T149" s="24">
        <f>ROUND(SUM(H149:S149),5)</f>
        <v>-2601.89</v>
      </c>
      <c r="U149" s="24">
        <f>ROUND(SUM(U145:U148),5)</f>
        <v>23000</v>
      </c>
      <c r="V149" s="25">
        <f>ROUND(SUM(V145:V148),5)</f>
        <v>99000</v>
      </c>
    </row>
    <row r="150" spans="1:24" ht="18.600000000000001" thickBot="1" x14ac:dyDescent="0.4">
      <c r="A150" s="5"/>
      <c r="B150" s="5"/>
      <c r="C150" s="5"/>
      <c r="D150" s="5"/>
      <c r="E150" s="5" t="s">
        <v>154</v>
      </c>
      <c r="F150" s="5"/>
      <c r="G150" s="5"/>
      <c r="H150" s="24">
        <f t="shared" ref="H150:S150" si="26">ROUND(H131+H138+H141+H149,5)</f>
        <v>0</v>
      </c>
      <c r="I150" s="24">
        <f t="shared" si="26"/>
        <v>5359</v>
      </c>
      <c r="J150" s="24">
        <f t="shared" si="26"/>
        <v>0</v>
      </c>
      <c r="K150" s="24">
        <f t="shared" si="26"/>
        <v>1033.17</v>
      </c>
      <c r="L150" s="24">
        <f t="shared" si="26"/>
        <v>388.11</v>
      </c>
      <c r="M150" s="24">
        <f t="shared" si="26"/>
        <v>9980</v>
      </c>
      <c r="N150" s="24">
        <f t="shared" si="26"/>
        <v>155</v>
      </c>
      <c r="O150" s="24">
        <f t="shared" si="26"/>
        <v>0</v>
      </c>
      <c r="P150" s="24">
        <f t="shared" si="26"/>
        <v>0</v>
      </c>
      <c r="Q150" s="24">
        <f t="shared" si="26"/>
        <v>750</v>
      </c>
      <c r="R150" s="24">
        <f t="shared" si="26"/>
        <v>1000</v>
      </c>
      <c r="S150" s="24">
        <f t="shared" si="26"/>
        <v>-8970</v>
      </c>
      <c r="T150" s="24">
        <f>ROUND(SUM(H150:S150),5)</f>
        <v>9695.2800000000007</v>
      </c>
      <c r="U150" s="24">
        <f>ROUND(U131+U138+U141+U149,5)</f>
        <v>260500</v>
      </c>
      <c r="V150" s="25">
        <f>ROUND(V131+V138+V141+V149,5)</f>
        <v>457000</v>
      </c>
    </row>
    <row r="151" spans="1:24" ht="18.600000000000001" thickBot="1" x14ac:dyDescent="0.4">
      <c r="A151" s="5"/>
      <c r="B151" s="5"/>
      <c r="C151" s="5"/>
      <c r="D151" s="5"/>
      <c r="E151" s="18" t="s">
        <v>155</v>
      </c>
      <c r="F151" s="5"/>
      <c r="G151" s="5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>
        <v>0</v>
      </c>
      <c r="U151" s="24">
        <v>120500</v>
      </c>
      <c r="V151" s="25">
        <v>173550</v>
      </c>
    </row>
    <row r="152" spans="1:24" ht="18.600000000000001" thickBot="1" x14ac:dyDescent="0.4">
      <c r="A152" s="5"/>
      <c r="B152" s="5"/>
      <c r="C152" s="5"/>
      <c r="D152" s="5"/>
      <c r="E152" s="18" t="s">
        <v>156</v>
      </c>
      <c r="F152" s="5"/>
      <c r="G152" s="5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>
        <v>0</v>
      </c>
      <c r="U152" s="24">
        <v>148770</v>
      </c>
      <c r="V152" s="25">
        <f>V22</f>
        <v>150000</v>
      </c>
    </row>
    <row r="153" spans="1:24" ht="18.600000000000001" thickBot="1" x14ac:dyDescent="0.4">
      <c r="A153" s="5"/>
      <c r="B153" s="5"/>
      <c r="C153" s="5"/>
      <c r="D153" s="5" t="s">
        <v>157</v>
      </c>
      <c r="E153" s="5"/>
      <c r="F153" s="5"/>
      <c r="G153" s="5"/>
      <c r="H153" s="16">
        <f t="shared" ref="H153:S153" si="27">ROUND(H40+H67+H124+H130+H150,5)</f>
        <v>36515.54</v>
      </c>
      <c r="I153" s="16">
        <f t="shared" si="27"/>
        <v>55120.959999999999</v>
      </c>
      <c r="J153" s="16">
        <f t="shared" si="27"/>
        <v>45910.92</v>
      </c>
      <c r="K153" s="16">
        <f t="shared" si="27"/>
        <v>35414.269999999997</v>
      </c>
      <c r="L153" s="16">
        <f t="shared" si="27"/>
        <v>53451.74</v>
      </c>
      <c r="M153" s="16">
        <f t="shared" si="27"/>
        <v>53705.23</v>
      </c>
      <c r="N153" s="16">
        <f t="shared" si="27"/>
        <v>43261.36</v>
      </c>
      <c r="O153" s="16">
        <f t="shared" si="27"/>
        <v>46934.11</v>
      </c>
      <c r="P153" s="16">
        <f t="shared" si="27"/>
        <v>39783.9</v>
      </c>
      <c r="Q153" s="16">
        <f t="shared" si="27"/>
        <v>33308.58</v>
      </c>
      <c r="R153" s="16">
        <f t="shared" si="27"/>
        <v>37342.239999999998</v>
      </c>
      <c r="S153" s="16">
        <f t="shared" si="27"/>
        <v>97861.472500000003</v>
      </c>
      <c r="T153" s="16">
        <f>ROUND(SUM(H153:S153),5)</f>
        <v>578610.32250000001</v>
      </c>
      <c r="U153" s="16">
        <f>ROUND(U40+U67+U124+U130+U150+U151+U152,5)</f>
        <v>1151500</v>
      </c>
      <c r="V153" s="17">
        <f>ROUND(V40+V67+V124+V130+V150+V151+V152,5)</f>
        <v>1425700</v>
      </c>
    </row>
    <row r="154" spans="1:24" x14ac:dyDescent="0.35">
      <c r="A154" s="5"/>
      <c r="B154" s="5" t="s">
        <v>158</v>
      </c>
      <c r="C154" s="5"/>
      <c r="D154" s="5"/>
      <c r="E154" s="5"/>
      <c r="F154" s="5"/>
      <c r="G154" s="5"/>
      <c r="H154" s="6">
        <f t="shared" ref="H154:S154" si="28">ROUND(H2+H35-H153,5)</f>
        <v>3701.64</v>
      </c>
      <c r="I154" s="6">
        <f t="shared" si="28"/>
        <v>-24906.29</v>
      </c>
      <c r="J154" s="6">
        <f t="shared" si="28"/>
        <v>4493.6499999999996</v>
      </c>
      <c r="K154" s="6">
        <f t="shared" si="28"/>
        <v>-8287.7000000000007</v>
      </c>
      <c r="L154" s="6">
        <f t="shared" si="28"/>
        <v>-7613.19</v>
      </c>
      <c r="M154" s="6">
        <f t="shared" si="28"/>
        <v>143210.71</v>
      </c>
      <c r="N154" s="6">
        <f t="shared" si="28"/>
        <v>180807.28</v>
      </c>
      <c r="O154" s="6">
        <f t="shared" si="28"/>
        <v>1521.66</v>
      </c>
      <c r="P154" s="6">
        <f t="shared" si="28"/>
        <v>4170.4399999999996</v>
      </c>
      <c r="Q154" s="6">
        <f t="shared" si="28"/>
        <v>68459.28</v>
      </c>
      <c r="R154" s="6">
        <f t="shared" si="28"/>
        <v>186475.29</v>
      </c>
      <c r="S154" s="6">
        <f t="shared" si="28"/>
        <v>-35459.322500000002</v>
      </c>
      <c r="T154" s="6">
        <f>ROUND(SUM(H154:S154),5)</f>
        <v>516573.44750000001</v>
      </c>
      <c r="U154" s="6">
        <f>ROUND(U2+U35-U153,5)</f>
        <v>-260500</v>
      </c>
      <c r="V154" s="7">
        <f>ROUND(V2+V35-V153,5)</f>
        <v>-457000</v>
      </c>
    </row>
    <row r="155" spans="1:24" x14ac:dyDescent="0.35">
      <c r="A155" s="5"/>
      <c r="B155" s="5" t="s">
        <v>159</v>
      </c>
      <c r="C155" s="5"/>
      <c r="D155" s="5"/>
      <c r="E155" s="5"/>
      <c r="F155" s="5"/>
      <c r="G155" s="5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7"/>
    </row>
    <row r="156" spans="1:24" x14ac:dyDescent="0.35">
      <c r="A156" s="5"/>
      <c r="B156" s="5"/>
      <c r="C156" s="5" t="s">
        <v>160</v>
      </c>
      <c r="D156" s="5"/>
      <c r="E156" s="5"/>
      <c r="F156" s="5"/>
      <c r="G156" s="5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7"/>
    </row>
    <row r="157" spans="1:24" x14ac:dyDescent="0.35">
      <c r="A157" s="5"/>
      <c r="B157" s="5"/>
      <c r="C157" s="5"/>
      <c r="D157" s="5" t="s">
        <v>161</v>
      </c>
      <c r="E157" s="5"/>
      <c r="F157" s="5"/>
      <c r="G157" s="5"/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f>ROUND(SUM(H157:S157),5)</f>
        <v>0</v>
      </c>
      <c r="U157" s="6">
        <v>0</v>
      </c>
      <c r="V157" s="7">
        <v>0</v>
      </c>
    </row>
    <row r="158" spans="1:24" ht="18.600000000000001" thickBot="1" x14ac:dyDescent="0.4">
      <c r="A158" s="5"/>
      <c r="B158" s="5"/>
      <c r="C158" s="5"/>
      <c r="D158" s="5" t="s">
        <v>162</v>
      </c>
      <c r="E158" s="5"/>
      <c r="F158" s="5"/>
      <c r="G158" s="5"/>
      <c r="H158" s="14">
        <v>5375.31</v>
      </c>
      <c r="I158" s="14">
        <v>5969.58</v>
      </c>
      <c r="J158" s="14">
        <v>-7981.76</v>
      </c>
      <c r="K158" s="14">
        <v>-3290.94</v>
      </c>
      <c r="L158" s="14">
        <v>-7765.74</v>
      </c>
      <c r="M158" s="14">
        <v>-3730.6</v>
      </c>
      <c r="N158" s="14">
        <v>-15968.67</v>
      </c>
      <c r="O158" s="14">
        <v>-9724.44</v>
      </c>
      <c r="P158" s="14">
        <v>-1478.19</v>
      </c>
      <c r="Q158" s="14">
        <v>-9997.09</v>
      </c>
      <c r="R158" s="14">
        <v>3290.2</v>
      </c>
      <c r="S158" s="14">
        <v>-6401.4</v>
      </c>
      <c r="T158" s="14">
        <f>ROUND(SUM(H158:S158),5)</f>
        <v>-51703.74</v>
      </c>
      <c r="U158" s="14">
        <v>0</v>
      </c>
      <c r="V158" s="15">
        <v>0</v>
      </c>
    </row>
    <row r="159" spans="1:24" ht="18.600000000000001" thickBot="1" x14ac:dyDescent="0.4">
      <c r="A159" s="5"/>
      <c r="B159" s="5"/>
      <c r="C159" s="5" t="s">
        <v>163</v>
      </c>
      <c r="D159" s="5"/>
      <c r="E159" s="5"/>
      <c r="F159" s="5"/>
      <c r="G159" s="5"/>
      <c r="H159" s="24">
        <f t="shared" ref="H159:S159" si="29">ROUND(SUM(H156:H158),5)</f>
        <v>5375.31</v>
      </c>
      <c r="I159" s="24">
        <f t="shared" si="29"/>
        <v>5969.58</v>
      </c>
      <c r="J159" s="24">
        <f t="shared" si="29"/>
        <v>-7981.76</v>
      </c>
      <c r="K159" s="24">
        <f t="shared" si="29"/>
        <v>-3290.94</v>
      </c>
      <c r="L159" s="24">
        <f t="shared" si="29"/>
        <v>-7765.74</v>
      </c>
      <c r="M159" s="24">
        <f t="shared" si="29"/>
        <v>-3730.6</v>
      </c>
      <c r="N159" s="24">
        <f t="shared" si="29"/>
        <v>-15968.67</v>
      </c>
      <c r="O159" s="24">
        <f t="shared" si="29"/>
        <v>-9724.44</v>
      </c>
      <c r="P159" s="24">
        <f t="shared" si="29"/>
        <v>-1478.19</v>
      </c>
      <c r="Q159" s="24">
        <f t="shared" si="29"/>
        <v>-9997.09</v>
      </c>
      <c r="R159" s="24">
        <f t="shared" si="29"/>
        <v>3290.2</v>
      </c>
      <c r="S159" s="24">
        <f t="shared" si="29"/>
        <v>-6401.4</v>
      </c>
      <c r="T159" s="24">
        <f>ROUND(SUM(H159:S159),5)</f>
        <v>-51703.74</v>
      </c>
      <c r="U159" s="24">
        <f>ROUND(SUM(U156:U158),5)</f>
        <v>0</v>
      </c>
      <c r="V159" s="25">
        <f>ROUND(SUM(V156:V158),5)</f>
        <v>0</v>
      </c>
      <c r="X159" s="26"/>
    </row>
    <row r="160" spans="1:24" ht="18.600000000000001" thickBot="1" x14ac:dyDescent="0.4">
      <c r="A160" s="5"/>
      <c r="B160" s="5" t="s">
        <v>164</v>
      </c>
      <c r="C160" s="5"/>
      <c r="D160" s="5"/>
      <c r="E160" s="5"/>
      <c r="F160" s="5"/>
      <c r="G160" s="5"/>
      <c r="H160" s="24">
        <f t="shared" ref="H160:S160" si="30">ROUND(H155+H159,5)</f>
        <v>5375.31</v>
      </c>
      <c r="I160" s="24">
        <f t="shared" si="30"/>
        <v>5969.58</v>
      </c>
      <c r="J160" s="24">
        <f t="shared" si="30"/>
        <v>-7981.76</v>
      </c>
      <c r="K160" s="24">
        <f t="shared" si="30"/>
        <v>-3290.94</v>
      </c>
      <c r="L160" s="24">
        <f t="shared" si="30"/>
        <v>-7765.74</v>
      </c>
      <c r="M160" s="24">
        <f t="shared" si="30"/>
        <v>-3730.6</v>
      </c>
      <c r="N160" s="24">
        <f t="shared" si="30"/>
        <v>-15968.67</v>
      </c>
      <c r="O160" s="24">
        <f t="shared" si="30"/>
        <v>-9724.44</v>
      </c>
      <c r="P160" s="24">
        <f t="shared" si="30"/>
        <v>-1478.19</v>
      </c>
      <c r="Q160" s="24">
        <f t="shared" si="30"/>
        <v>-9997.09</v>
      </c>
      <c r="R160" s="24">
        <f t="shared" si="30"/>
        <v>3290.2</v>
      </c>
      <c r="S160" s="24">
        <f t="shared" si="30"/>
        <v>-6401.4</v>
      </c>
      <c r="T160" s="24">
        <f>ROUND(SUM(H160:S160),5)</f>
        <v>-51703.74</v>
      </c>
      <c r="U160" s="24">
        <f>ROUND(U155+U159,5)</f>
        <v>0</v>
      </c>
      <c r="V160" s="25">
        <f>ROUND(V155+V159,5)</f>
        <v>0</v>
      </c>
    </row>
    <row r="161" spans="1:22" s="29" customFormat="1" ht="10.8" thickBot="1" x14ac:dyDescent="0.25">
      <c r="A161" s="5" t="s">
        <v>165</v>
      </c>
      <c r="B161" s="5"/>
      <c r="C161" s="5"/>
      <c r="D161" s="5"/>
      <c r="E161" s="5"/>
      <c r="F161" s="5"/>
      <c r="G161" s="5"/>
      <c r="H161" s="27">
        <f t="shared" ref="H161:S161" si="31">ROUND(H154+H160,5)</f>
        <v>9076.9500000000007</v>
      </c>
      <c r="I161" s="27">
        <f t="shared" si="31"/>
        <v>-18936.71</v>
      </c>
      <c r="J161" s="27">
        <f t="shared" si="31"/>
        <v>-3488.11</v>
      </c>
      <c r="K161" s="27">
        <f t="shared" si="31"/>
        <v>-11578.64</v>
      </c>
      <c r="L161" s="27">
        <f t="shared" si="31"/>
        <v>-15378.93</v>
      </c>
      <c r="M161" s="27">
        <f t="shared" si="31"/>
        <v>139480.10999999999</v>
      </c>
      <c r="N161" s="27">
        <f t="shared" si="31"/>
        <v>164838.60999999999</v>
      </c>
      <c r="O161" s="27">
        <f t="shared" si="31"/>
        <v>-8202.7800000000007</v>
      </c>
      <c r="P161" s="27">
        <f t="shared" si="31"/>
        <v>2692.25</v>
      </c>
      <c r="Q161" s="27">
        <f t="shared" si="31"/>
        <v>58462.19</v>
      </c>
      <c r="R161" s="27">
        <f t="shared" si="31"/>
        <v>189765.49</v>
      </c>
      <c r="S161" s="27">
        <f t="shared" si="31"/>
        <v>-41860.722500000003</v>
      </c>
      <c r="T161" s="27">
        <f>ROUND(SUM(H161:S161),5)</f>
        <v>464869.70750000002</v>
      </c>
      <c r="U161" s="27">
        <f>ROUND(U154+U160,5)</f>
        <v>-260500</v>
      </c>
      <c r="V161" s="28">
        <f>ROUND(V154+V160,5)</f>
        <v>-457000</v>
      </c>
    </row>
    <row r="162" spans="1:22" ht="18.600000000000001" thickTop="1" x14ac:dyDescent="0.35"/>
  </sheetData>
  <pageMargins left="0.7" right="0.7" top="1" bottom="0.75" header="0.1" footer="0.3"/>
  <pageSetup orientation="portrait" horizontalDpi="0" verticalDpi="0" r:id="rId1"/>
  <headerFooter>
    <oddHeader>&amp;C&amp;"Arial,Bold"&amp;12 Temecula Public Cemetery District
&amp;14 Proposed Draft Budget
&amp;10 Fiscal Year Ending 06/30/2018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137160</xdr:colOff>
                <xdr:row>0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137160</xdr:colOff>
                <xdr:row>0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Approved Budget 063019</vt:lpstr>
      <vt:lpstr>'Approved Budget 063019'!Print_Titles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Cindi</dc:creator>
  <cp:lastModifiedBy>Cindi</cp:lastModifiedBy>
  <dcterms:created xsi:type="dcterms:W3CDTF">2018-07-10T21:14:02Z</dcterms:created>
  <dcterms:modified xsi:type="dcterms:W3CDTF">2018-07-10T21:14:33Z</dcterms:modified>
</cp:coreProperties>
</file>